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omments3.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tefan.DOMIWU\Nextcloud\Kommunale Gebäude Governace\Tools\IWU Gebäudesteckbrief\"/>
    </mc:Choice>
  </mc:AlternateContent>
  <xr:revisionPtr revIDLastSave="0" documentId="13_ncr:1_{2952F4DB-1E09-4EA5-9EBB-8C5245DD2396}" xr6:coauthVersionLast="36" xr6:coauthVersionMax="47" xr10:uidLastSave="{00000000-0000-0000-0000-000000000000}"/>
  <bookViews>
    <workbookView xWindow="0" yWindow="0" windowWidth="23040" windowHeight="10740" xr2:uid="{7B9A164E-897A-4B70-8A6A-BB11269ACCFE}"/>
  </bookViews>
  <sheets>
    <sheet name="Info Kurzanleitung" sheetId="10" r:id="rId1"/>
    <sheet name="Daten-Infomationen " sheetId="6" r:id="rId2"/>
    <sheet name="Übersicht Gebäude" sheetId="1" r:id="rId3"/>
    <sheet name="Geb.Vorlage" sheetId="2" r:id="rId4"/>
    <sheet name="Beispiel" sheetId="7" r:id="rId5"/>
    <sheet name="Beispiel2" sheetId="8" r:id="rId6"/>
    <sheet name="Beispiel3" sheetId="9" r:id="rId7"/>
  </sheets>
  <definedNames>
    <definedName name="_xlnm._FilterDatabase" localSheetId="2" hidden="1">'Übersicht Gebäude'!$A$11:$AT$15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7" l="1"/>
  <c r="C104" i="7"/>
  <c r="D98" i="7"/>
  <c r="C98" i="7"/>
  <c r="C88" i="7"/>
  <c r="C80" i="7"/>
  <c r="C72" i="7"/>
  <c r="C64" i="7"/>
  <c r="D50" i="7"/>
  <c r="D49" i="7"/>
  <c r="D48" i="7"/>
  <c r="D51" i="7" s="1"/>
  <c r="B39" i="7"/>
  <c r="C36" i="7"/>
  <c r="B36" i="7"/>
  <c r="D36" i="7" s="1"/>
  <c r="V35" i="7"/>
  <c r="U35" i="7"/>
  <c r="T35" i="7"/>
  <c r="S35" i="7"/>
  <c r="R35" i="7"/>
  <c r="Q35" i="7"/>
  <c r="P35" i="7"/>
  <c r="O35" i="7"/>
  <c r="N35" i="7"/>
  <c r="M35" i="7"/>
  <c r="L35" i="7"/>
  <c r="K35" i="7"/>
  <c r="J35" i="7"/>
  <c r="I35" i="7"/>
  <c r="H35" i="7"/>
  <c r="G35" i="7"/>
  <c r="C34" i="7"/>
  <c r="C35" i="7" s="1"/>
  <c r="B34" i="7"/>
  <c r="B35" i="7" s="1"/>
  <c r="D35" i="7" s="1"/>
  <c r="C33" i="7"/>
  <c r="B33" i="7"/>
  <c r="D33" i="7" s="1"/>
  <c r="C32" i="7"/>
  <c r="B32" i="7"/>
  <c r="D32" i="7" s="1"/>
  <c r="C29" i="7"/>
  <c r="C43" i="7" s="1"/>
  <c r="B29" i="7"/>
  <c r="B43" i="7" s="1"/>
  <c r="V28" i="7"/>
  <c r="U28" i="7"/>
  <c r="T28" i="7"/>
  <c r="S28" i="7"/>
  <c r="R28" i="7"/>
  <c r="Q28" i="7"/>
  <c r="P28" i="7"/>
  <c r="O28" i="7"/>
  <c r="N28" i="7"/>
  <c r="M28" i="7"/>
  <c r="L28" i="7"/>
  <c r="K28" i="7"/>
  <c r="J28" i="7"/>
  <c r="I28" i="7"/>
  <c r="H28" i="7"/>
  <c r="G28" i="7"/>
  <c r="C28" i="7"/>
  <c r="C27" i="7"/>
  <c r="C41" i="7" s="1"/>
  <c r="B27" i="7"/>
  <c r="B28" i="7" s="1"/>
  <c r="D28" i="7" s="1"/>
  <c r="C26" i="7"/>
  <c r="C40" i="7" s="1"/>
  <c r="E49" i="7" s="1"/>
  <c r="B26" i="7"/>
  <c r="D26" i="7" s="1"/>
  <c r="C25" i="7"/>
  <c r="C39" i="7" s="1"/>
  <c r="B25" i="7"/>
  <c r="D25" i="7" s="1"/>
  <c r="B22" i="7"/>
  <c r="B21" i="7"/>
  <c r="B20" i="7"/>
  <c r="B19" i="7"/>
  <c r="B18" i="7"/>
  <c r="B17" i="7"/>
  <c r="B16" i="7"/>
  <c r="D11" i="7"/>
  <c r="D104" i="8"/>
  <c r="C104" i="8"/>
  <c r="D98" i="8"/>
  <c r="C98" i="8"/>
  <c r="C88" i="8"/>
  <c r="C80" i="8"/>
  <c r="C72" i="8"/>
  <c r="C64" i="8"/>
  <c r="J35" i="8"/>
  <c r="I35" i="8"/>
  <c r="H35" i="8"/>
  <c r="G35" i="8"/>
  <c r="J28" i="8"/>
  <c r="I28" i="8"/>
  <c r="H28" i="8"/>
  <c r="G28" i="8"/>
  <c r="D11" i="8"/>
  <c r="D104" i="9"/>
  <c r="C104" i="9"/>
  <c r="D98" i="9"/>
  <c r="C98" i="9"/>
  <c r="C88" i="9"/>
  <c r="C80" i="9"/>
  <c r="C72" i="9"/>
  <c r="C64" i="9"/>
  <c r="D50" i="9"/>
  <c r="E49" i="9"/>
  <c r="D49" i="9"/>
  <c r="E48" i="9"/>
  <c r="D48" i="9"/>
  <c r="D51" i="9" s="1"/>
  <c r="C40" i="9"/>
  <c r="C39" i="9"/>
  <c r="E39" i="9" s="1"/>
  <c r="B39" i="9"/>
  <c r="C36" i="9"/>
  <c r="B36" i="9"/>
  <c r="D36" i="9" s="1"/>
  <c r="V35" i="9"/>
  <c r="U35" i="9"/>
  <c r="T35" i="9"/>
  <c r="S35" i="9"/>
  <c r="R35" i="9"/>
  <c r="Q35" i="9"/>
  <c r="P35" i="9"/>
  <c r="O35" i="9"/>
  <c r="N35" i="9"/>
  <c r="M35" i="9"/>
  <c r="L35" i="9"/>
  <c r="K35" i="9"/>
  <c r="J35" i="9"/>
  <c r="I35" i="9"/>
  <c r="H35" i="9"/>
  <c r="G35" i="9"/>
  <c r="C34" i="9"/>
  <c r="C35" i="9" s="1"/>
  <c r="B34" i="9"/>
  <c r="B35" i="9" s="1"/>
  <c r="D35" i="9" s="1"/>
  <c r="C33" i="9"/>
  <c r="B33" i="9"/>
  <c r="D33" i="9" s="1"/>
  <c r="C32" i="9"/>
  <c r="B32" i="9"/>
  <c r="D32" i="9" s="1"/>
  <c r="C29" i="9"/>
  <c r="C43" i="9" s="1"/>
  <c r="B29" i="9"/>
  <c r="B43" i="9" s="1"/>
  <c r="V28" i="9"/>
  <c r="U28" i="9"/>
  <c r="T28" i="9"/>
  <c r="S28" i="9"/>
  <c r="R28" i="9"/>
  <c r="Q28" i="9"/>
  <c r="P28" i="9"/>
  <c r="O28" i="9"/>
  <c r="N28" i="9"/>
  <c r="M28" i="9"/>
  <c r="L28" i="9"/>
  <c r="K28" i="9"/>
  <c r="J28" i="9"/>
  <c r="I28" i="9"/>
  <c r="H28" i="9"/>
  <c r="G28" i="9"/>
  <c r="C28" i="9"/>
  <c r="C27" i="9"/>
  <c r="C41" i="9" s="1"/>
  <c r="B27" i="9"/>
  <c r="B28" i="9" s="1"/>
  <c r="D28" i="9" s="1"/>
  <c r="C26" i="9"/>
  <c r="B26" i="9"/>
  <c r="D26" i="9" s="1"/>
  <c r="C25" i="9"/>
  <c r="B25" i="9"/>
  <c r="D25" i="9" s="1"/>
  <c r="B22" i="9"/>
  <c r="B21" i="9"/>
  <c r="B20" i="9"/>
  <c r="B19" i="9"/>
  <c r="B18" i="9"/>
  <c r="B17" i="9"/>
  <c r="B16" i="9"/>
  <c r="D11" i="9"/>
  <c r="R39" i="8"/>
  <c r="K39" i="8"/>
  <c r="B39" i="8"/>
  <c r="C36" i="8"/>
  <c r="D36" i="8" s="1"/>
  <c r="B36" i="8"/>
  <c r="V35" i="8"/>
  <c r="U35" i="8"/>
  <c r="T35" i="8"/>
  <c r="S35" i="8"/>
  <c r="R35" i="8"/>
  <c r="Q35" i="8"/>
  <c r="P35" i="8"/>
  <c r="O35" i="8"/>
  <c r="N35" i="8"/>
  <c r="M35" i="8"/>
  <c r="L35" i="8"/>
  <c r="K35" i="8"/>
  <c r="C34" i="8"/>
  <c r="C35" i="8" s="1"/>
  <c r="B34" i="8"/>
  <c r="B35" i="8" s="1"/>
  <c r="C33" i="8"/>
  <c r="B33" i="8"/>
  <c r="C32" i="8"/>
  <c r="B32" i="8"/>
  <c r="C29" i="8"/>
  <c r="C43" i="8" s="1"/>
  <c r="B29" i="8"/>
  <c r="B43" i="8" s="1"/>
  <c r="V28" i="8"/>
  <c r="U28" i="8"/>
  <c r="T28" i="8"/>
  <c r="S28" i="8"/>
  <c r="R28" i="8"/>
  <c r="Q28" i="8"/>
  <c r="P28" i="8"/>
  <c r="O28" i="8"/>
  <c r="N28" i="8"/>
  <c r="M28" i="8"/>
  <c r="L28" i="8"/>
  <c r="K28" i="8"/>
  <c r="C27" i="8"/>
  <c r="B27" i="8"/>
  <c r="C26" i="8"/>
  <c r="C40" i="8" s="1"/>
  <c r="E49" i="8" s="1"/>
  <c r="B26" i="8"/>
  <c r="C25" i="8"/>
  <c r="C39" i="8" s="1"/>
  <c r="B25" i="8"/>
  <c r="B22" i="8"/>
  <c r="B21" i="8"/>
  <c r="B20" i="8"/>
  <c r="B19" i="8"/>
  <c r="B18" i="8"/>
  <c r="B17" i="8"/>
  <c r="B16" i="8"/>
  <c r="K39" i="2"/>
  <c r="R39" i="2"/>
  <c r="K28" i="2"/>
  <c r="L28" i="2"/>
  <c r="M28" i="2"/>
  <c r="N28" i="2"/>
  <c r="O28" i="2"/>
  <c r="P28" i="2"/>
  <c r="Q28" i="2"/>
  <c r="R28" i="2"/>
  <c r="S28" i="2"/>
  <c r="T28" i="2"/>
  <c r="U28" i="2"/>
  <c r="V28" i="2"/>
  <c r="W14" i="1"/>
  <c r="V15" i="1"/>
  <c r="R15" i="1"/>
  <c r="F14" i="1"/>
  <c r="AD15" i="1"/>
  <c r="R13" i="1"/>
  <c r="AA15" i="1"/>
  <c r="AF13" i="1"/>
  <c r="Y15" i="1"/>
  <c r="O15" i="1"/>
  <c r="P15" i="1"/>
  <c r="E14" i="1"/>
  <c r="AL14" i="1"/>
  <c r="H15" i="1"/>
  <c r="AB13" i="1"/>
  <c r="AL15" i="1"/>
  <c r="AO14" i="1"/>
  <c r="S13" i="1"/>
  <c r="G14" i="1"/>
  <c r="G13" i="1"/>
  <c r="Z14" i="1"/>
  <c r="C13" i="1"/>
  <c r="AJ13" i="1"/>
  <c r="S14" i="1"/>
  <c r="S15" i="1"/>
  <c r="AE14" i="1"/>
  <c r="H13" i="1"/>
  <c r="E15" i="1"/>
  <c r="AB14" i="1"/>
  <c r="J14" i="1"/>
  <c r="AH13" i="1"/>
  <c r="R14" i="1"/>
  <c r="AA13" i="1"/>
  <c r="Q13" i="1"/>
  <c r="K13" i="1"/>
  <c r="AH15" i="1"/>
  <c r="AN14" i="1"/>
  <c r="AJ14" i="1"/>
  <c r="AM15" i="1"/>
  <c r="X14" i="1"/>
  <c r="I13" i="1"/>
  <c r="AG14" i="1"/>
  <c r="AP14" i="1"/>
  <c r="AL13" i="1"/>
  <c r="AI15" i="1"/>
  <c r="AS13" i="1"/>
  <c r="X15" i="1"/>
  <c r="AC15" i="1"/>
  <c r="N13" i="1"/>
  <c r="U13" i="1"/>
  <c r="M13" i="1"/>
  <c r="AR13" i="1"/>
  <c r="F13" i="1"/>
  <c r="J15" i="1"/>
  <c r="Z15" i="1"/>
  <c r="F15" i="1"/>
  <c r="J13" i="1"/>
  <c r="P14" i="1"/>
  <c r="AK15" i="1"/>
  <c r="K14" i="1"/>
  <c r="W13" i="1"/>
  <c r="U15" i="1"/>
  <c r="AS15" i="1"/>
  <c r="P13" i="1"/>
  <c r="H14" i="1"/>
  <c r="AF15" i="1"/>
  <c r="AQ14" i="1"/>
  <c r="AP13" i="1"/>
  <c r="AO13" i="1"/>
  <c r="Y13" i="1"/>
  <c r="AG13" i="1"/>
  <c r="AO15" i="1"/>
  <c r="G15" i="1"/>
  <c r="AC13" i="1"/>
  <c r="AG15" i="1"/>
  <c r="AE15" i="1"/>
  <c r="AF14" i="1"/>
  <c r="AC14" i="1"/>
  <c r="C14" i="1"/>
  <c r="AQ15" i="1"/>
  <c r="U14" i="1"/>
  <c r="Q14" i="1"/>
  <c r="T14" i="1"/>
  <c r="K15" i="1"/>
  <c r="AR15" i="1"/>
  <c r="Q15" i="1"/>
  <c r="AN13" i="1"/>
  <c r="E13" i="1"/>
  <c r="L13" i="1"/>
  <c r="O13" i="1"/>
  <c r="V14" i="1"/>
  <c r="O14" i="1"/>
  <c r="N14" i="1"/>
  <c r="AP15" i="1"/>
  <c r="I14" i="1"/>
  <c r="T15" i="1"/>
  <c r="AD14" i="1"/>
  <c r="AB15" i="1"/>
  <c r="Y14" i="1"/>
  <c r="AQ13" i="1"/>
  <c r="D15" i="1"/>
  <c r="N15" i="1"/>
  <c r="AJ15" i="1"/>
  <c r="AI13" i="1"/>
  <c r="AH14" i="1"/>
  <c r="D14" i="1"/>
  <c r="C15" i="1"/>
  <c r="AM13" i="1"/>
  <c r="AM14" i="1"/>
  <c r="W15" i="1"/>
  <c r="AK14" i="1"/>
  <c r="AA14" i="1"/>
  <c r="AK13" i="1"/>
  <c r="T13" i="1"/>
  <c r="I15" i="1"/>
  <c r="D13" i="1"/>
  <c r="L14" i="1"/>
  <c r="AS14" i="1"/>
  <c r="M15" i="1"/>
  <c r="V13" i="1"/>
  <c r="AI14" i="1"/>
  <c r="AN15" i="1"/>
  <c r="L15" i="1"/>
  <c r="M14" i="1"/>
  <c r="AR14" i="1"/>
  <c r="C42" i="7" l="1"/>
  <c r="E50" i="7"/>
  <c r="E48" i="7"/>
  <c r="E51" i="7" s="1"/>
  <c r="E39" i="7"/>
  <c r="B40" i="7"/>
  <c r="D29" i="7"/>
  <c r="B41" i="7"/>
  <c r="B42" i="7" s="1"/>
  <c r="D34" i="7"/>
  <c r="D27" i="7"/>
  <c r="B28" i="8"/>
  <c r="D49" i="8"/>
  <c r="D48" i="8"/>
  <c r="D34" i="8"/>
  <c r="D26" i="8"/>
  <c r="D32" i="8"/>
  <c r="C28" i="8"/>
  <c r="D25" i="8"/>
  <c r="D33" i="8"/>
  <c r="C42" i="9"/>
  <c r="E42" i="9" s="1"/>
  <c r="E50" i="9"/>
  <c r="E51" i="9" s="1"/>
  <c r="D29" i="9"/>
  <c r="B40" i="9"/>
  <c r="B41" i="9"/>
  <c r="B42" i="9" s="1"/>
  <c r="D34" i="9"/>
  <c r="D27" i="9"/>
  <c r="E39" i="8"/>
  <c r="E48" i="8"/>
  <c r="D35" i="8"/>
  <c r="D50" i="8"/>
  <c r="D51" i="8" s="1"/>
  <c r="B40" i="8"/>
  <c r="D29" i="8"/>
  <c r="B41" i="8"/>
  <c r="B42" i="8" s="1"/>
  <c r="C41" i="8"/>
  <c r="D27" i="8"/>
  <c r="Z13" i="1"/>
  <c r="AD13" i="1"/>
  <c r="X13" i="1"/>
  <c r="E42" i="7" l="1"/>
  <c r="D28" i="8"/>
  <c r="C42" i="8"/>
  <c r="E42" i="8" s="1"/>
  <c r="E50" i="8"/>
  <c r="E51" i="8" s="1"/>
  <c r="AE13" i="1"/>
  <c r="D48" i="2" l="1"/>
  <c r="E51" i="2"/>
  <c r="E50" i="2"/>
  <c r="E49" i="2"/>
  <c r="E48" i="2"/>
  <c r="D51" i="2"/>
  <c r="D50" i="2"/>
  <c r="D49" i="2"/>
  <c r="E42" i="2"/>
  <c r="E39" i="2"/>
  <c r="C25" i="2"/>
  <c r="C43" i="2"/>
  <c r="B43" i="2"/>
  <c r="B42" i="2"/>
  <c r="B39" i="2"/>
  <c r="AJ12" i="1"/>
  <c r="Y12" i="1"/>
  <c r="Z12" i="1"/>
  <c r="AA12" i="1"/>
  <c r="Z7" i="1" l="1"/>
  <c r="Y7" i="1"/>
  <c r="Z6" i="1"/>
  <c r="Y6" i="1"/>
  <c r="Z5" i="1"/>
  <c r="Y5" i="1"/>
  <c r="B22" i="2"/>
  <c r="B17" i="2"/>
  <c r="B16" i="2"/>
  <c r="B19" i="2"/>
  <c r="B18" i="2"/>
  <c r="B21" i="2"/>
  <c r="AI12" i="1"/>
  <c r="AB12" i="1"/>
  <c r="M17" i="6" l="1"/>
  <c r="M18" i="6"/>
  <c r="M16" i="6"/>
  <c r="B20" i="2" l="1"/>
  <c r="V35" i="2"/>
  <c r="U35" i="2"/>
  <c r="T35" i="2"/>
  <c r="S35" i="2"/>
  <c r="R35" i="2"/>
  <c r="Q35" i="2"/>
  <c r="P35" i="2"/>
  <c r="O35" i="2"/>
  <c r="N35" i="2"/>
  <c r="M35" i="2"/>
  <c r="L35" i="2"/>
  <c r="K35" i="2"/>
  <c r="J35" i="2"/>
  <c r="I35" i="2"/>
  <c r="H35" i="2"/>
  <c r="G35" i="2"/>
  <c r="H28" i="2"/>
  <c r="I28" i="2"/>
  <c r="J28" i="2"/>
  <c r="G28" i="2"/>
  <c r="D11" i="2"/>
  <c r="B33" i="2"/>
  <c r="B34" i="2"/>
  <c r="B35" i="2" s="1"/>
  <c r="B36" i="2"/>
  <c r="B32" i="2"/>
  <c r="B26" i="2"/>
  <c r="B27" i="2"/>
  <c r="B29" i="2"/>
  <c r="B25" i="2"/>
  <c r="AQ12" i="1"/>
  <c r="E12" i="1"/>
  <c r="AG12" i="1"/>
  <c r="AO12" i="1"/>
  <c r="J12" i="1"/>
  <c r="F12" i="1"/>
  <c r="AL12" i="1"/>
  <c r="D12" i="1"/>
  <c r="AS12" i="1"/>
  <c r="AM12" i="1"/>
  <c r="I12" i="1"/>
  <c r="AF12" i="1"/>
  <c r="AC12" i="1"/>
  <c r="C12" i="1"/>
  <c r="H12" i="1"/>
  <c r="AR12" i="1"/>
  <c r="AH12" i="1"/>
  <c r="K12" i="1"/>
  <c r="AN12" i="1"/>
  <c r="AP12" i="1"/>
  <c r="G12" i="1"/>
  <c r="AA5" i="1" l="1"/>
  <c r="AA6" i="1"/>
  <c r="AA7" i="1"/>
  <c r="AO4" i="1"/>
  <c r="AM4" i="1"/>
  <c r="AM6" i="1"/>
  <c r="AM8" i="1"/>
  <c r="AN4" i="1"/>
  <c r="AN8" i="1"/>
  <c r="AN6" i="1"/>
  <c r="AO6" i="1"/>
  <c r="AO8" i="1"/>
  <c r="AP6" i="1"/>
  <c r="AP4" i="1"/>
  <c r="AP8" i="1"/>
  <c r="AQ8" i="1"/>
  <c r="AQ6" i="1"/>
  <c r="AQ4" i="1"/>
  <c r="AR8" i="1"/>
  <c r="AR6" i="1"/>
  <c r="AR4" i="1"/>
  <c r="AS8" i="1"/>
  <c r="AS6" i="1"/>
  <c r="AS4" i="1"/>
  <c r="B28" i="2"/>
  <c r="B41" i="2"/>
  <c r="B40" i="2"/>
  <c r="C36" i="2"/>
  <c r="C34" i="2"/>
  <c r="C33" i="2"/>
  <c r="C32" i="2"/>
  <c r="C72" i="2"/>
  <c r="C64" i="2"/>
  <c r="C80" i="2"/>
  <c r="C88" i="2"/>
  <c r="D98" i="2"/>
  <c r="C98" i="2"/>
  <c r="D104" i="2"/>
  <c r="C104" i="2"/>
  <c r="C26" i="2"/>
  <c r="C27" i="2"/>
  <c r="C29" i="2"/>
  <c r="AK12" i="1"/>
  <c r="M12" i="1"/>
  <c r="S12" i="1"/>
  <c r="L12" i="1"/>
  <c r="P12" i="1"/>
  <c r="AI6" i="1" l="1"/>
  <c r="L6" i="1"/>
  <c r="P6" i="1"/>
  <c r="C28" i="2"/>
  <c r="D32" i="2"/>
  <c r="D33" i="2"/>
  <c r="D36" i="2"/>
  <c r="AJ6" i="1"/>
  <c r="D34" i="2"/>
  <c r="C35" i="2"/>
  <c r="D28" i="2"/>
  <c r="D29" i="2"/>
  <c r="D27" i="2"/>
  <c r="C41" i="2"/>
  <c r="D26" i="2"/>
  <c r="C40" i="2"/>
  <c r="D25" i="2"/>
  <c r="C39" i="2"/>
  <c r="R12" i="1"/>
  <c r="V12" i="1"/>
  <c r="W12" i="1"/>
  <c r="U12" i="1"/>
  <c r="X12" i="1"/>
  <c r="O12" i="1"/>
  <c r="N12" i="1"/>
  <c r="Q12" i="1"/>
  <c r="AD12" i="1"/>
  <c r="Q6" i="1" l="1"/>
  <c r="O6" i="1"/>
  <c r="U6" i="1"/>
  <c r="D35" i="2"/>
  <c r="AK6" i="1"/>
  <c r="C42" i="2"/>
  <c r="T12" i="1"/>
  <c r="AE12" i="1"/>
  <c r="T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0" authorId="0" shapeId="0" xr:uid="{048469A1-6C4A-4AB1-8536-FDCC8D7D7FDE}">
      <text>
        <r>
          <rPr>
            <b/>
            <sz val="9"/>
            <color indexed="81"/>
            <rFont val="Segoe UI"/>
            <family val="2"/>
          </rPr>
          <t>Stefan Swiderek:</t>
        </r>
        <r>
          <rPr>
            <sz val="9"/>
            <color indexed="81"/>
            <rFont val="Segoe UI"/>
            <family val="2"/>
          </rPr>
          <t xml:space="preserve">
Nummer von Hand eintragen, Feld ist dazu da die Reihgenfolge wieder herstellen zu können, wenn über den Filter die Reihenfolge geändert wurde.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5" authorId="0" shapeId="0" xr:uid="{825CF5F0-B915-45A1-81F4-D4420F483C62}">
      <text>
        <r>
          <rPr>
            <b/>
            <sz val="9"/>
            <color indexed="81"/>
            <rFont val="Segoe UI"/>
            <family val="2"/>
          </rPr>
          <t>Stefan Swiderek:</t>
        </r>
        <r>
          <rPr>
            <sz val="9"/>
            <color indexed="81"/>
            <rFont val="Segoe UI"/>
            <family val="2"/>
          </rPr>
          <t xml:space="preserve">
Daten werden aus den Bauteilfeldern bezogen. Wenn nichts eingetragen wurde, dann wird das Baujahr des Gebäudes eingetragen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Stefan Swiderek</author>
  </authors>
  <commentList>
    <comment ref="A15" authorId="0" shapeId="0" xr:uid="{00702F62-998A-40DC-B85C-1E422657262F}">
      <text>
        <r>
          <rPr>
            <b/>
            <sz val="9"/>
            <color indexed="81"/>
            <rFont val="Segoe UI"/>
            <family val="2"/>
          </rPr>
          <t>Stefan Swiderek:</t>
        </r>
        <r>
          <rPr>
            <sz val="9"/>
            <color indexed="81"/>
            <rFont val="Segoe UI"/>
            <family val="2"/>
          </rPr>
          <t xml:space="preserve">
Daten werden aus den Bauteilfeldern bezogen. Wenn nichts eingetragen wurde, dann wird das Baujahr des Gebäudes eingetragen
</t>
        </r>
      </text>
    </comment>
  </commentList>
</comments>
</file>

<file path=xl/sharedStrings.xml><?xml version="1.0" encoding="utf-8"?>
<sst xmlns="http://schemas.openxmlformats.org/spreadsheetml/2006/main" count="1546" uniqueCount="370">
  <si>
    <t xml:space="preserve">Berechnung der Vergleichskennwerte </t>
  </si>
  <si>
    <t xml:space="preserve">Umrechnungsfaktoren Energieträger auf kWh (grob gerundet) </t>
  </si>
  <si>
    <t>https://www.bundesanzeiger.de/pub/publication/GZb2vlJQJe1XCpSyM6h?0</t>
  </si>
  <si>
    <t xml:space="preserve">Link zum VerTEK Tool mit dem die Vergleichswerte auch berechnet werden können. </t>
  </si>
  <si>
    <t>Heizöl</t>
  </si>
  <si>
    <t xml:space="preserve">1 Liter </t>
  </si>
  <si>
    <t>kWh</t>
  </si>
  <si>
    <t>https://vertektool.iwu.de/</t>
  </si>
  <si>
    <t>Erdgas*</t>
  </si>
  <si>
    <t>1 m³</t>
  </si>
  <si>
    <t xml:space="preserve">*der Wert schwankt und kann in der Regel der Jahresabrechnung des Gasversorgers entnommen weden.  </t>
  </si>
  <si>
    <t xml:space="preserve">Flüssiggas </t>
  </si>
  <si>
    <t>1 kg</t>
  </si>
  <si>
    <t>https://www.iwu.de/publikationen/fachinformationen/energiebilanzen/</t>
  </si>
  <si>
    <t>Pellets</t>
  </si>
  <si>
    <t xml:space="preserve">1 m³ </t>
  </si>
  <si>
    <t>1 m³ entspricht ca. (ca. 650 kg)</t>
  </si>
  <si>
    <t>Gradtagszahlen Deutschland</t>
  </si>
  <si>
    <t>Holzhackschnitzel</t>
  </si>
  <si>
    <t>2 bis 4</t>
  </si>
  <si>
    <t xml:space="preserve">Stark abhäning von Feuchte und Material </t>
  </si>
  <si>
    <t>https://www.iwu.de/fileadmin/tools/gradtagzahlen/Gradtagzahlen-Deutschland.xlsx</t>
  </si>
  <si>
    <t xml:space="preserve">Holz </t>
  </si>
  <si>
    <t>Laubholz (MW)</t>
  </si>
  <si>
    <t xml:space="preserve">1 Rm </t>
  </si>
  <si>
    <t>1 Srm</t>
  </si>
  <si>
    <t>Douglasie,  Kiefer, Lärche</t>
  </si>
  <si>
    <t>KEA-Werte und Treibhausgas-Emissionsfaktoren</t>
  </si>
  <si>
    <t>Fichte,  Erle, Linde</t>
  </si>
  <si>
    <t>https://www.iwu.de/fileadmin/tools/kea/kea.pdf</t>
  </si>
  <si>
    <t>Sorte:</t>
  </si>
  <si>
    <t>Rundholz</t>
  </si>
  <si>
    <t>Stückiges Brennholz</t>
  </si>
  <si>
    <t>Maßbezeichnung: Definition:</t>
  </si>
  <si>
    <t>Festmeter (Fm) Kubikmeter feste Holzmasse</t>
  </si>
  <si>
    <t>Raummeter (Rm) geschichtetes Holz</t>
  </si>
  <si>
    <t>Schüttraummeter (Srm) lose geschüttetes stückiges Brennholz</t>
  </si>
  <si>
    <t>Holzanteil %</t>
  </si>
  <si>
    <t>Luftanteil</t>
  </si>
  <si>
    <t>1 Festmeter =</t>
  </si>
  <si>
    <t>1 Raummeter =</t>
  </si>
  <si>
    <t>1 Schüttraummeter =</t>
  </si>
  <si>
    <t xml:space="preserve">Quelle: </t>
  </si>
  <si>
    <t>EFFIZIENT HEIZEN MIT HOLZ UND SONNE</t>
  </si>
  <si>
    <t>Ein Ratgeber zu klima- und umweltbewusstem Handeln</t>
  </si>
  <si>
    <t>Ministerium für Umwelt, Landwirtschaft, Ernährung, Weinbau und Forsten</t>
  </si>
  <si>
    <t>Kaiser-Friedrich-Straße 1</t>
  </si>
  <si>
    <t>55116 Mainz</t>
  </si>
  <si>
    <t>August 2014 – 3. aktualisierte Auflage</t>
  </si>
  <si>
    <t>Emissionsfaktoren nach GEG Stand 03.2024 (Anlage 9)</t>
  </si>
  <si>
    <t>Energieeffizienzklassen nach GEG (Stand 03.2024 aus Anlage 10)</t>
  </si>
  <si>
    <r>
      <rPr>
        <b/>
        <sz val="11"/>
        <color theme="1"/>
        <rFont val="Calibri"/>
        <family val="2"/>
        <scheme val="minor"/>
      </rPr>
      <t xml:space="preserve">Gebäude hinzufügen: </t>
    </r>
    <r>
      <rPr>
        <sz val="11"/>
        <color theme="1"/>
        <rFont val="Calibri"/>
        <family val="2"/>
        <scheme val="minor"/>
      </rPr>
      <t xml:space="preserve">Eine Zeile kopieren und an gewünschter Stelle einfügen. Das Blatt </t>
    </r>
    <r>
      <rPr>
        <b/>
        <i/>
        <sz val="11"/>
        <color theme="1"/>
        <rFont val="Calibri"/>
        <family val="2"/>
      </rPr>
      <t>Geb.Vorlage</t>
    </r>
    <r>
      <rPr>
        <sz val="11"/>
        <color theme="1"/>
        <rFont val="Calibri"/>
        <family val="2"/>
        <scheme val="minor"/>
      </rPr>
      <t xml:space="preserve"> kopieren und neuen Namen vergeben. Den Namen in die Spalte "</t>
    </r>
    <r>
      <rPr>
        <b/>
        <i/>
        <sz val="11"/>
        <color theme="1"/>
        <rFont val="Calibri"/>
        <family val="2"/>
        <scheme val="minor"/>
      </rPr>
      <t>Name Blatt</t>
    </r>
    <r>
      <rPr>
        <sz val="11"/>
        <color theme="1"/>
        <rFont val="Calibri"/>
        <family val="2"/>
        <scheme val="minor"/>
      </rPr>
      <t>" eintragen. Fertig! Daten werden aus dem neuen Blatt abgerufen.</t>
    </r>
  </si>
  <si>
    <t xml:space="preserve">THG Emissionen alle Gebäude </t>
  </si>
  <si>
    <t xml:space="preserve">Mittelwert </t>
  </si>
  <si>
    <t>Strom</t>
  </si>
  <si>
    <t>Wärme</t>
  </si>
  <si>
    <t xml:space="preserve">Wasser </t>
  </si>
  <si>
    <t xml:space="preserve">Wärme Gesamt </t>
  </si>
  <si>
    <t>Wasser</t>
  </si>
  <si>
    <t xml:space="preserve">Gesamt </t>
  </si>
  <si>
    <t>[kWh/m²a]</t>
  </si>
  <si>
    <t>[m³/a]</t>
  </si>
  <si>
    <t xml:space="preserve"> [€]</t>
  </si>
  <si>
    <t>CO2e [t/a]</t>
  </si>
  <si>
    <t>Max</t>
  </si>
  <si>
    <t xml:space="preserve">Min </t>
  </si>
  <si>
    <t xml:space="preserve">Verbrauchskosten </t>
  </si>
  <si>
    <t>Vergleichskennwerte</t>
  </si>
  <si>
    <t>Vergleich zum Vergleichskennwert</t>
  </si>
  <si>
    <t xml:space="preserve">Energieträger </t>
  </si>
  <si>
    <t>Gebäude</t>
  </si>
  <si>
    <t>Baujahre letzte Sanierung</t>
  </si>
  <si>
    <t>lfn.</t>
  </si>
  <si>
    <t>Name Blatt</t>
  </si>
  <si>
    <t>Gebäudename</t>
  </si>
  <si>
    <t>Straße</t>
  </si>
  <si>
    <t>H.Nr</t>
  </si>
  <si>
    <t>Ort</t>
  </si>
  <si>
    <t>PLZ</t>
  </si>
  <si>
    <t>Hauptnutzung</t>
  </si>
  <si>
    <t>Nutzung 2</t>
  </si>
  <si>
    <t>Nutzung 3</t>
  </si>
  <si>
    <t>Gesamtfläche NGF</t>
  </si>
  <si>
    <t xml:space="preserve">Strom </t>
  </si>
  <si>
    <t xml:space="preserve">Wärme 1 </t>
  </si>
  <si>
    <t xml:space="preserve">Wärme 2 </t>
  </si>
  <si>
    <t>Wärme 1</t>
  </si>
  <si>
    <t>Wärme 2</t>
  </si>
  <si>
    <t>Baujahr</t>
  </si>
  <si>
    <t xml:space="preserve">Dach </t>
  </si>
  <si>
    <t xml:space="preserve">o. Geschossdecke </t>
  </si>
  <si>
    <t xml:space="preserve">Außenwand </t>
  </si>
  <si>
    <t xml:space="preserve">Kellerdecke </t>
  </si>
  <si>
    <t xml:space="preserve">Fenster </t>
  </si>
  <si>
    <t xml:space="preserve">Türen </t>
  </si>
  <si>
    <t>Hauptwärmeerzeuger</t>
  </si>
  <si>
    <t>[m²]</t>
  </si>
  <si>
    <t>%</t>
  </si>
  <si>
    <t>CO2e [kg/a]</t>
  </si>
  <si>
    <t>Geb.Vorlage</t>
  </si>
  <si>
    <t>Gebäudesteckbrief Vorlage</t>
  </si>
  <si>
    <t xml:space="preserve">Eingabefelder grün (Felder leer lassen wenn Daten nicht bzw. noch nicht bekannt sind) </t>
  </si>
  <si>
    <t>Beispielgebäude</t>
  </si>
  <si>
    <t xml:space="preserve">Anschrift </t>
  </si>
  <si>
    <t>Hausnummer</t>
  </si>
  <si>
    <t>Beispielstraße</t>
  </si>
  <si>
    <t>Beispielhausen</t>
  </si>
  <si>
    <t xml:space="preserve">Ansprechpartner </t>
  </si>
  <si>
    <t>Name</t>
  </si>
  <si>
    <t>Tel.</t>
  </si>
  <si>
    <t>E-Mail / usw.</t>
  </si>
  <si>
    <t>Hausmeister Krause</t>
  </si>
  <si>
    <t>0123 123456789</t>
  </si>
  <si>
    <t>Hausmeister@Krause.de</t>
  </si>
  <si>
    <t>Beispielschule</t>
  </si>
  <si>
    <t>Fläche (NGF)</t>
  </si>
  <si>
    <t>m²</t>
  </si>
  <si>
    <t>Beispielturnhalle</t>
  </si>
  <si>
    <t>Beispielmensa</t>
  </si>
  <si>
    <t>Gesamtfläche</t>
  </si>
  <si>
    <t xml:space="preserve">Baujahr Gebäude </t>
  </si>
  <si>
    <t xml:space="preserve">Kurze Beschreibung des Gebäudes mit Nutzung, Besonderheiten usw. </t>
  </si>
  <si>
    <t xml:space="preserve">Beispielschule mit Turnhalle und Mensa. Die Turnmhalle wird auch an den Abenden von Vereinen genutzt. Umkleiden sanierungsbedürftig und müffeln. </t>
  </si>
  <si>
    <t>Baujahr letzte energetische Sanierung</t>
  </si>
  <si>
    <t xml:space="preserve">oberste Geschossdecke </t>
  </si>
  <si>
    <t xml:space="preserve">Energieverbrauch </t>
  </si>
  <si>
    <t xml:space="preserve">Mittelwert der Jahre </t>
  </si>
  <si>
    <t>letztes Jahr</t>
  </si>
  <si>
    <t>Abweichung vom Mittelwert</t>
  </si>
  <si>
    <t>Strom [kWh]</t>
  </si>
  <si>
    <t>Wärme 1 [kWh]</t>
  </si>
  <si>
    <t>Wärme 2 [kWh]</t>
  </si>
  <si>
    <t>Wärme Gesamt [kWh]</t>
  </si>
  <si>
    <t>Wasser [m³]</t>
  </si>
  <si>
    <t>Energiekosten</t>
  </si>
  <si>
    <t>Strom [€]</t>
  </si>
  <si>
    <t>Wärme 1 [€]</t>
  </si>
  <si>
    <t>Wärme 2 [€]</t>
  </si>
  <si>
    <t>Wärme Gesamt [€]</t>
  </si>
  <si>
    <t>Wasser [€]</t>
  </si>
  <si>
    <t>Energieverbrauchskennwerte</t>
  </si>
  <si>
    <t>Spez. Verbrauch Mittelwert</t>
  </si>
  <si>
    <t>Letztes Jahr</t>
  </si>
  <si>
    <t>Vergleichswert*</t>
  </si>
  <si>
    <t>Abweichung vom Vergleichswert</t>
  </si>
  <si>
    <t>Strom [kWh/m²a]</t>
  </si>
  <si>
    <t>Wärme 1 [kWh/m²a]</t>
  </si>
  <si>
    <t>Wärme 2 [kWh/m²a]</t>
  </si>
  <si>
    <t>Wärme Gesamt [kWh/²a]</t>
  </si>
  <si>
    <t>*Quelle Vergleichswerte: Bekanntmachung Vergleichswerte NWG; Vergleichswerte Wasserverbrauch Mittelwert der Vorjahre</t>
  </si>
  <si>
    <t>Energieträger / Emissionen</t>
  </si>
  <si>
    <t>Art</t>
  </si>
  <si>
    <r>
      <t xml:space="preserve">*Emissionsfaktor CO2e </t>
    </r>
    <r>
      <rPr>
        <b/>
        <sz val="8"/>
        <color theme="1"/>
        <rFont val="Arial"/>
        <family val="2"/>
      </rPr>
      <t>(inkl. Vorketten)</t>
    </r>
    <r>
      <rPr>
        <b/>
        <sz val="11"/>
        <color theme="1"/>
        <rFont val="Calibri"/>
        <family val="2"/>
        <scheme val="minor"/>
      </rPr>
      <t xml:space="preserve"> [g/kWh]</t>
    </r>
  </si>
  <si>
    <t>CO2e Abs. [kg/a]</t>
  </si>
  <si>
    <t>CO2e spez. [kg/m²a]</t>
  </si>
  <si>
    <t xml:space="preserve">Strommix Deutschland </t>
  </si>
  <si>
    <t xml:space="preserve">Beispiel Gas </t>
  </si>
  <si>
    <t>Beispiel WP Strom</t>
  </si>
  <si>
    <t xml:space="preserve">Summe Emissionen </t>
  </si>
  <si>
    <t xml:space="preserve">*Daten können dem Blatt Daten-Informationen entnommen werden. GEG Kennwerte können natürlich auch verwendet werden. Die Quelle sollte nur einheitlich sein. </t>
  </si>
  <si>
    <t>Gebäudehülle</t>
  </si>
  <si>
    <t>Name / Bezeichnung</t>
  </si>
  <si>
    <t>Fläche [m²]</t>
  </si>
  <si>
    <t>Baujahr Dach</t>
  </si>
  <si>
    <t>Baujahre aktuelle Dachhaut/-eindeckung</t>
  </si>
  <si>
    <t>Material Außenhaut</t>
  </si>
  <si>
    <t xml:space="preserve">Dachneigung </t>
  </si>
  <si>
    <t xml:space="preserve">Ausrichtung </t>
  </si>
  <si>
    <t xml:space="preserve">PV vorhanden </t>
  </si>
  <si>
    <t>Solarthermie vorhanden</t>
  </si>
  <si>
    <t>U-Wert [W/m²k]</t>
  </si>
  <si>
    <t>Letzte Sanierung (inkl. Beschreibung)</t>
  </si>
  <si>
    <t xml:space="preserve">Beschreibung Konstruktion  </t>
  </si>
  <si>
    <t xml:space="preserve">Bekannte Mängel </t>
  </si>
  <si>
    <t>Flächen 1</t>
  </si>
  <si>
    <t>Beispiel Süddach</t>
  </si>
  <si>
    <t>Beispiel 1970</t>
  </si>
  <si>
    <t>Beispiel Betondachsteine</t>
  </si>
  <si>
    <t>Beispiel45°</t>
  </si>
  <si>
    <t>Beispiel Süd</t>
  </si>
  <si>
    <t xml:space="preserve">Beispiel nein </t>
  </si>
  <si>
    <t xml:space="preserve">Beispiel: Defekte Ziegel getauscht, </t>
  </si>
  <si>
    <t xml:space="preserve">Beispiel: Satteldach, Dachsteine auf Lattung ohne wasserführendes Unterdach, </t>
  </si>
  <si>
    <t xml:space="preserve">Beispiel: Dachsteine alt, müssten alle getauscht werdern, Dämmung unvollständig. </t>
  </si>
  <si>
    <t>Flächen 2</t>
  </si>
  <si>
    <t>Beispiel Norddach</t>
  </si>
  <si>
    <t xml:space="preserve">Beispiel Satteldach, Dachsteine auf Lattung ohne wasserführendes Unterdach, </t>
  </si>
  <si>
    <t xml:space="preserve">Dachsteine alt, müssten alle getauscht werdern, Dämmung unvollständig. </t>
  </si>
  <si>
    <t>Flächen 3</t>
  </si>
  <si>
    <t>Beispiel Flachdach</t>
  </si>
  <si>
    <t>Flächen 4</t>
  </si>
  <si>
    <t>Flächen 5</t>
  </si>
  <si>
    <t>Oberste Geschossdecke</t>
  </si>
  <si>
    <t xml:space="preserve">Baujahr </t>
  </si>
  <si>
    <t>Fläche 1</t>
  </si>
  <si>
    <t>Beispiel Spitzdach Büro</t>
  </si>
  <si>
    <t xml:space="preserve">Beispiel: Holzbalkendecke </t>
  </si>
  <si>
    <t xml:space="preserve">Beispiel Dämmung unvollstädig, Mineralwolle aus den 1970er Jahren Lungengängig.  </t>
  </si>
  <si>
    <t>Fläche 2</t>
  </si>
  <si>
    <t>Beispiel Dach Anbau</t>
  </si>
  <si>
    <t>Fläche 3</t>
  </si>
  <si>
    <t>Fläche 4</t>
  </si>
  <si>
    <t>Fläche 5</t>
  </si>
  <si>
    <t>Außenwände</t>
  </si>
  <si>
    <t>AW 1</t>
  </si>
  <si>
    <t xml:space="preserve">Beispiel Außenwand </t>
  </si>
  <si>
    <t xml:space="preserve">Beispiel: Ziegelwand, Verputzt, </t>
  </si>
  <si>
    <t>Beispiel: Putz hat erste Schäden</t>
  </si>
  <si>
    <t>AW 2</t>
  </si>
  <si>
    <t>Beispiel AW an Erdreich Kellerwand</t>
  </si>
  <si>
    <t xml:space="preserve">Beispiel: Betonkellerwand mit Abdichtung von Außen </t>
  </si>
  <si>
    <t xml:space="preserve">Beispiel: Beton blüht aus, Feuchte dringt partiell in die Wand. </t>
  </si>
  <si>
    <t>AW 3</t>
  </si>
  <si>
    <t>AW 4</t>
  </si>
  <si>
    <t>AW 5</t>
  </si>
  <si>
    <t>Kellerdecke / Bodenplatte</t>
  </si>
  <si>
    <t>Bodenplatte 1</t>
  </si>
  <si>
    <t>Beispiel Kellerdeck</t>
  </si>
  <si>
    <t>Bodenplatte 2</t>
  </si>
  <si>
    <t xml:space="preserve">Beispiel Bodenplatte Anbau </t>
  </si>
  <si>
    <t>Bodenplatte 3</t>
  </si>
  <si>
    <t>Bodenplatte 4</t>
  </si>
  <si>
    <t>Bodenplatte 5</t>
  </si>
  <si>
    <t>Anzahl</t>
  </si>
  <si>
    <t>Fenstertyp 1</t>
  </si>
  <si>
    <t>Beispiel: Südfenster EG</t>
  </si>
  <si>
    <t>Fenstertyp 2</t>
  </si>
  <si>
    <t xml:space="preserve">Beispiel: Nordfenster neu </t>
  </si>
  <si>
    <t>Fenstertyp 3</t>
  </si>
  <si>
    <t>Beispiel Dachflächenfenster</t>
  </si>
  <si>
    <t>Fenstertyp 4</t>
  </si>
  <si>
    <t>Fenstertyp 5</t>
  </si>
  <si>
    <t>Fenstertyp 6</t>
  </si>
  <si>
    <t>Fenstertyp 7</t>
  </si>
  <si>
    <t xml:space="preserve">Eingangstür </t>
  </si>
  <si>
    <t>Beispiel: Haupteingang</t>
  </si>
  <si>
    <t>Nebeneingangtür</t>
  </si>
  <si>
    <t xml:space="preserve">Weitere Bauteile </t>
  </si>
  <si>
    <t xml:space="preserve">Beispiel Innenwände </t>
  </si>
  <si>
    <t xml:space="preserve">Beispiel Treppen </t>
  </si>
  <si>
    <t>Beispiel Bodenbeläge</t>
  </si>
  <si>
    <t>Beispiel Innentüren</t>
  </si>
  <si>
    <t xml:space="preserve">Weitere Zeilen können über kopieren und einfügen der ganzen Zeile (z.B. dieser Zeile) erzeugt werden. </t>
  </si>
  <si>
    <t xml:space="preserve">Anlagentechnik </t>
  </si>
  <si>
    <t xml:space="preserve">Heizunganlage </t>
  </si>
  <si>
    <t>Beschreibung (Hersteller Typ usw.)</t>
  </si>
  <si>
    <t>Nennleistung [kW]</t>
  </si>
  <si>
    <t>Warmwasserbereitung (ja/nein)</t>
  </si>
  <si>
    <t>Letzte Reparatur</t>
  </si>
  <si>
    <t xml:space="preserve">Beschreibung Konstruktion / Bauart </t>
  </si>
  <si>
    <t>Sanierungsbedarf / Beschreibung</t>
  </si>
  <si>
    <t xml:space="preserve">Hauptwärmeerzeuger </t>
  </si>
  <si>
    <t>Beispiel: Gaskessel NT Kessel, Buderus, NT 160 Beispiel</t>
  </si>
  <si>
    <t xml:space="preserve">Beispiel: Erdgas </t>
  </si>
  <si>
    <t>Beispiel: 20</t>
  </si>
  <si>
    <t>Beispiel: ja</t>
  </si>
  <si>
    <t>Beispiel: 2022</t>
  </si>
  <si>
    <t xml:space="preserve">2. Wärmeerzeuger </t>
  </si>
  <si>
    <t xml:space="preserve">Beispiel:  Thermische Solaranlage 10 qm Flachkollektoren </t>
  </si>
  <si>
    <t>Beispiel: Solarenergie</t>
  </si>
  <si>
    <t>Beispiel: 1998</t>
  </si>
  <si>
    <t xml:space="preserve">3. Wärmeerzeuger </t>
  </si>
  <si>
    <t>Beispiel:  Durchlauferhitzer WW Stiebel DLH 24 z.B.</t>
  </si>
  <si>
    <t xml:space="preserve">Beispiel: Strom </t>
  </si>
  <si>
    <t>Beispiel: 24</t>
  </si>
  <si>
    <t>Beispiel:  Nur WW Bereitung für Dusche im Beispiel DG</t>
  </si>
  <si>
    <t xml:space="preserve">Beispiel:  keine </t>
  </si>
  <si>
    <t xml:space="preserve">Beispiel:  Austausch gegen elektonisch gesteuerten DLE, wenn defekt. </t>
  </si>
  <si>
    <t xml:space="preserve">Lüftungsanlage </t>
  </si>
  <si>
    <t>Nennleistung</t>
  </si>
  <si>
    <t xml:space="preserve">Luftumssatz </t>
  </si>
  <si>
    <t>Lüftung 1</t>
  </si>
  <si>
    <t xml:space="preserve">Beispiel: Hallenlüftung / Umluftheizzung mit Heizung </t>
  </si>
  <si>
    <t>Beispiel: 2000</t>
  </si>
  <si>
    <t>Beispiel: 5 kW</t>
  </si>
  <si>
    <t>Beispiel:  4000 m³/h</t>
  </si>
  <si>
    <t xml:space="preserve">Beispiel:  Ohne WRG, Umluftbetrieb, Frischluftanteile 10 %, fest eingestellt. </t>
  </si>
  <si>
    <t>Beispiel: CO2 Regelung der Frischluftzufuhr defekt</t>
  </si>
  <si>
    <t xml:space="preserve">Beispiel: Regelung muss erneuert werden. </t>
  </si>
  <si>
    <t>Lüftung 2</t>
  </si>
  <si>
    <t xml:space="preserve">Beispiel: Abluftlüfter Duschen </t>
  </si>
  <si>
    <t>Beispiel: 1990</t>
  </si>
  <si>
    <t xml:space="preserve">Beispiel: 50 W </t>
  </si>
  <si>
    <t xml:space="preserve">Beispiel:  Abluftlüfter über Beleuchtung gesteuert, Nachlauf 10 min </t>
  </si>
  <si>
    <t>Beispiel: Räume oft zu feucht, Nachlaufzeit sollte angepasst werden.</t>
  </si>
  <si>
    <t xml:space="preserve">Weitere Anlagentechnik / Haustechnik </t>
  </si>
  <si>
    <t xml:space="preserve">Raumzuordung </t>
  </si>
  <si>
    <t>Beispiel Beleuchtung 1</t>
  </si>
  <si>
    <t>Beispiel Klassenräume Leuchtstoffröhren Philips</t>
  </si>
  <si>
    <t>Beispiel Strom</t>
  </si>
  <si>
    <t>Beispiel: 1970</t>
  </si>
  <si>
    <t>Beispiel 50  x 0,058 W</t>
  </si>
  <si>
    <t>Beispiel Klassenräume</t>
  </si>
  <si>
    <t>Beispiel Direkte Leuchten, Deckeneinbau, KVG</t>
  </si>
  <si>
    <t xml:space="preserve">Beispiel: KVG alt und fallen aus, Beleuchtungstärke wird nicht mehr errreicht </t>
  </si>
  <si>
    <t>Beispiel Beleuchtung 2</t>
  </si>
  <si>
    <t>Beispiel:  Regenwasseranlage</t>
  </si>
  <si>
    <t>Beispiel Aufzug</t>
  </si>
  <si>
    <t>Beispiel Druckerhöhungsanlage</t>
  </si>
  <si>
    <t>Beispiel: Außenbeleuchtung</t>
  </si>
  <si>
    <t xml:space="preserve">Eingabefelder grün (Leere Felder heißt Daten nicht bekannt) </t>
  </si>
  <si>
    <t>Beispielgebäude 2 Schule</t>
  </si>
  <si>
    <t xml:space="preserve">Baujahr letzte energetische Sanierung (Leer heißt nicht bekannt) </t>
  </si>
  <si>
    <r>
      <t xml:space="preserve">Emissionsfaktor CO2e </t>
    </r>
    <r>
      <rPr>
        <b/>
        <sz val="8"/>
        <color theme="1"/>
        <rFont val="Arial"/>
        <family val="2"/>
      </rPr>
      <t>(inkl. Vorketten)</t>
    </r>
    <r>
      <rPr>
        <b/>
        <sz val="11"/>
        <color theme="1"/>
        <rFont val="Calibri"/>
        <family val="2"/>
        <scheme val="minor"/>
      </rPr>
      <t xml:space="preserve"> [g/kWh]</t>
    </r>
  </si>
  <si>
    <t>Beispielgebäude 2 Schule klein</t>
  </si>
  <si>
    <t>#</t>
  </si>
  <si>
    <t xml:space="preserve">Beispielgebäude 3 Turnhalle </t>
  </si>
  <si>
    <t>Turmnhalle</t>
  </si>
  <si>
    <t>[kWh/a]</t>
  </si>
  <si>
    <t xml:space="preserve">Energieverbrauch letzter Datensatz </t>
  </si>
  <si>
    <t>Vergleich gegen Mittelwerte (Gebäude)</t>
  </si>
  <si>
    <t>Mittelwert</t>
  </si>
  <si>
    <t>Min.</t>
  </si>
  <si>
    <t>Max.</t>
  </si>
  <si>
    <t>[l/m²a]</t>
  </si>
  <si>
    <t>Wasser [l/m²a]</t>
  </si>
  <si>
    <t xml:space="preserve">Summe Energieverbrauch aller Gebäude </t>
  </si>
  <si>
    <t>Summe Verbrauchskosten alle Gebäude</t>
  </si>
  <si>
    <t xml:space="preserve">Spez. Verbrauch </t>
  </si>
  <si>
    <t>Spez. Verbrauchswerte der Gebäude</t>
  </si>
  <si>
    <t>Letzte Sanierung</t>
  </si>
  <si>
    <t>Übersicht Baujahre der Bauteile bzw. der letzten Sanierung</t>
  </si>
  <si>
    <t>THG Emissionen der Gebäude inkl. Vorketten</t>
  </si>
  <si>
    <t>Überschrift Diagramm</t>
  </si>
  <si>
    <t xml:space="preserve">Neue Jahre einfach mit dem Filter im Diagramm hinzufügen </t>
  </si>
  <si>
    <t>Beispiel</t>
  </si>
  <si>
    <t>Beispiel2</t>
  </si>
  <si>
    <t>Beispiel3</t>
  </si>
  <si>
    <t xml:space="preserve">Achtung in den Diagrammen über die Filter Funktion weitere Gebäude freischalten </t>
  </si>
  <si>
    <t xml:space="preserve">Gebäudesteckbriefe und Energiecontrolling für kleine Kommunen </t>
  </si>
  <si>
    <t>*Projekt "Governance der Gebäudemodernisierung"</t>
  </si>
  <si>
    <t>Das Vorhaben wird durch das Hessische Ministerium für Wirtschaft, Energie, Verkehr, Wohnen und ländlichen Raum gefördert.</t>
  </si>
  <si>
    <t>https://www.schader-stiftung.de/themen/stadtentwicklung-und-wohnen/fokus/governance-der-gebaeudemodernisierung/artikel/projekt-governance-der-gebaeudemodernisierung-1</t>
  </si>
  <si>
    <t xml:space="preserve">Links zu den Projektwebseiten </t>
  </si>
  <si>
    <t>https://www.iwu.de/forschung/handlungslogiken/governance-der-gebaeudemodernisierung-in-kommunen/</t>
  </si>
  <si>
    <t>https://www.gesetze-im-internet.de/geg/</t>
  </si>
  <si>
    <t>Rückmeldung zur Nutzung:</t>
  </si>
  <si>
    <t>Im Arbeitsblatt „Übersicht Gebäude“ sind die Gebäude übersichtlich zusammen dargestellt. Hier sollte immer die laufende Nummer in der ersten Spalte weitergeführt werden, um die Sortierung später wiederherstellen zu können.</t>
  </si>
  <si>
    <t>Zum Testen kann beispielsweise der Name des „Gebäude3“ in „Gebäude2“ in der Spalte B „Name Blatt“ geändert werden. Die Daten in der Zeile werden daraufhin automatisch angepasst. Diese Vorgehensweise gilt ebenso für das Hinzufügen einer neuen Zeile mit einem neuen Gebäude in einem neuen Arbeitsblatt.</t>
  </si>
  <si>
    <t>Über die Filterfunktion können die Gebäude dann nach verschiedenen Kriterien wie z. B. nach Nettogrundfläche (NGF), Stromverbrauch pro Jahr oder nach Baualter bzw. dem letzten Sanierungsjahr sortiert werden.</t>
  </si>
  <si>
    <t>Unter der Tabelle befinden sich beispielhafte Grafiken. Werden neue Gebäude hinzugefügt, können diese über die Filterfunktion in die Grafiken integriert werden. Es ist auch möglich, spezifische Darstellungen für einzelne Gebäudeklassen zu erstellen, indem zum Beispiel nur die Kindergärten ausgewählt werden.</t>
  </si>
  <si>
    <t>Die Grafiken können einfach kopiert und beispielsweise weiter unten (oder in einem neuen Arbeitsblatt) eingefügt werden. Auf diese Weise lassen sich die Auswertungen nach Belieben filtern und anpassen, ohne die Ursprungsgrafiken zu verlieren.</t>
  </si>
  <si>
    <t>Das Tool wurde in Rahmen des Projekts von Stefan Swiderek (IWU) erstellt (2024).</t>
  </si>
  <si>
    <t>Haftungsausschluss:</t>
  </si>
  <si>
    <t>Diese Excel-Anwendung wurde mit größtmöglicher Sorgfalt erstellt. Haftungsansprüche gegen den Autor, die sich auf Schäden materieller oder ideeller Art beziehen, die durch die Nutzung der dargebotenen Informationen bzw. Berechnungswerkzeuge verursacht wurden, sind grundsätzlich ausgeschlossen, sofern nicht nachweislich vorsätzliches oder grob fahrlässiges Verschulden vorliegt. Alle Angebote sind freibleibend und unverbindlich. Der Verfasser behält sich ausdrücklich vor, Teile der Seiten oder das gesamte Angebot ohne gesonderte Ankündigung zu verändern, zu ergänzen, zu löschen oder die Veröffentlichung zeitweise oder endgültig einzustellen.</t>
  </si>
  <si>
    <t>Über eine Rückmeldung zur Nutzung (wo das Tool eingesetzt wird) sowie über das Melden von Fehlern und deren Behebung würde ich mich freuen.</t>
  </si>
  <si>
    <t xml:space="preserve">Excel-Tool: Gebäudesteckbriefe für kleine Kommunen </t>
  </si>
  <si>
    <t xml:space="preserve">Daher gestaltet es sich oftmals schwierig, sich einen Überblick über den Zustand der Gebäude zu verschaffen, um beispielsweise Sanierungsmaßnahmen zu priorisieren oder Sanierungsfahrpläne zu erstellen. Die Tabellen und Grafiken des Tools können auch zur Kommunikation in Arbeitskreisen, Ausschüssen, mit Entscheidungsträgern und mit Bürgern verwendet werden. </t>
  </si>
  <si>
    <t>Das Tool ist bewusst einfach strukturiert und kann als Vorlage verwendet sowie an die Bedürfnisse der jeweiligen Kommune angepasst werden.</t>
  </si>
  <si>
    <t xml:space="preserve">Für jedes Gebäude wird ein Arbeitsblatt erstellt (einfach die Vorlage duplizieren und den Namen des Blatts anpassen). In den Gebäudearbeitsblättern werden anschließend die Daten zusammengetragen. Im oberen Bereich sind die allgemeinen Angaben zum Gebäude einzutragen. </t>
  </si>
  <si>
    <t>Die grünen Felder sind Eingabefelder!</t>
  </si>
  <si>
    <t>Weiße oder farbige Felder sind meist mit Formeln hinterlegt und sollten nicht geändert werden. Die Daten zu den Bauteilen und der Anlagentechnik können, wenn vorhanden, einfach ergänzt werden. Das Tool funktioniert jedoch auch, wenn hier nichts eingetragen wird. Werden keine Bauteildaten eingetragen, wird als Baujahr der Bauteile immer das Baujahr des Gebäudes angesetzt. Wurden Bauteile bereits erneuert, es liegen jedoch keine Daten dazu vor, kann auch nur das Jahr der letzten Sanierung eingetragen werden. Dann erscheint das Jahr auch in der Übersicht.</t>
  </si>
  <si>
    <r>
      <t>Neue Gebäude werden hinzugefügt, indem eine Zeile kopiert und am Ende der Liste eingefügt wird.</t>
    </r>
    <r>
      <rPr>
        <sz val="12"/>
        <color theme="1"/>
        <rFont val="Times New Roman"/>
        <family val="1"/>
      </rPr>
      <t xml:space="preserve"> </t>
    </r>
    <r>
      <rPr>
        <sz val="12"/>
        <color theme="1"/>
        <rFont val="Calibri"/>
        <family val="2"/>
        <scheme val="minor"/>
      </rPr>
      <t>Anschließend muss der Name des Arbeitsblatts des neuen Gebäudes in der Spalte „Name Blatt“ eingetragen werden. Sobald dies erfolgt ist, werden die Daten aus dem Arbeitsblatt in der entsprechenden Zeile angezeigt.</t>
    </r>
  </si>
  <si>
    <t>Über der Gebäudetabelle sind die Summen aller Gebäudedaten aufgeführt (bspw. der Gesamtstromverbrauch aller Gebäude oder die Gesamtkosten für den Wasserverbrauch). Rechts abgebildet sind die Treibhausgas-Emissionen (THG) sowie die durchschnittlichen Baualter der Bauteile.</t>
  </si>
  <si>
    <t xml:space="preserve">Dieses Excel-Tool ist im Rahmen des Projekts „Governance der Gebäudemodernisierung“ (KommGebGov*) entstanden, um den teilnehmenden Kommunen ein einfaches Werkzeug an die Hand zu geben, mit dem sowohl Gebäudedaten als auch Energieverbrauchswerte und Verbrauchskosten übersichtlich zusammengetragen werden können. Viele Kommunen stehen vor dem Problem, dass weder die Energieverbrauchsdaten, noch die Kosten zur zentralen Auswertung verfügbar sind. Ähnlich verhält es sich mit dem energetisch relevanten Zustand der Gebäude: Auch hier sind Daten oft nicht oder nur teilweise verfügbar und deshalb meist nicht übersichtlich auswertbar. </t>
  </si>
  <si>
    <t>Kontakt: S.Swiderek@iwu.de; Tel.: 06151 2904 22</t>
  </si>
  <si>
    <t>Was wird in den Grafiken dargestellt?</t>
  </si>
  <si>
    <t xml:space="preserve">Was wird in den oberen Tabellen dargestellt? </t>
  </si>
  <si>
    <t xml:space="preserve">Wie sind neue Gebäudearbeitsblätter zu erstellen? </t>
  </si>
  <si>
    <t>Wie wird die Übersicht der Gebäude bearbeitet?</t>
  </si>
  <si>
    <t xml:space="preserve">Version 1.0 </t>
  </si>
  <si>
    <t>Die Reduktion des fossilen Energieverbrauchs und damit der Emissionen im Gebäudebereich stellt einen wichtigen Schritt auf dem Weg zur Treibhausgasneutralität auf kommunaler Ebene dar. Doch wie können Kommunen geeignete Steuerungsmodelle für die Gebäudemodernisierung entwickeln und wie können diese Prozesse gefördert werden? Diese Fragen bearbeitet die Institut Wohnen und Umwelt GmbH gemeinsam mit der Hochschule Darmstadt und der Schader-Stiftung  dem  im Rahmen des Projekts „Governance der Gebäudemodernisierung in kleinen und mittleren hessischen Kommunen: Stand und Entwicklungsmöglichkeiten“.</t>
  </si>
  <si>
    <t>In Zusammenarbeit mit hessischen Kommunen werden neue Lösungsansätze und Strategien erarbeitet, um die Modernisierung von Gebäuden zu beschleunigen und besser zu steuern. Ziel ist es, klimarelevante Emissionen zu verringern und den Energieverbrauch zu reduzieren. Das zweijährige Projekt konzentriert sich auf die Vielfalt der hessischen Städte und Gemeinden, einschließlich ländlicher Strukturen. Im Fokus stehen dabei die Modernisierungsaktivitäten kleinerer und mittlerer hessischer Kommunen sowie die Unterstützung der Modernisierungsmaßnahmen durch die Kommunen für andere Akteure. Das Projekt verbindet gesellschaftswissenschaftliche und technische Disziplinen und fördert einen produktiven Dialog mit der Praxis.</t>
  </si>
  <si>
    <t>Auf dieser Webseite des IWUs stehen zwei wichtige Tools zum Download bereit:</t>
  </si>
  <si>
    <t xml:space="preserve">Wird jährlich aktualisiert und stellt alle Daten zur Witterungsbereinigung aller Standorte in Deutschland zur Verfügung. </t>
  </si>
  <si>
    <t xml:space="preserve">Link zum Dokument mit den Regeln zu Berechnung. </t>
  </si>
  <si>
    <t>Bekanntmachung der Regeln für Energieverbrauchswerte und der Vergleichswerte im Nichtwohngebäudebestand. Stand: 15. April 2021</t>
  </si>
  <si>
    <r>
      <t>Diese Datei wird auch jährlich erneuert und stellt CO</t>
    </r>
    <r>
      <rPr>
        <vertAlign val="subscript"/>
        <sz val="11"/>
        <color theme="1"/>
        <rFont val="Calibri"/>
        <family val="2"/>
        <scheme val="minor"/>
      </rPr>
      <t>2</t>
    </r>
    <r>
      <rPr>
        <sz val="11"/>
        <color theme="1"/>
        <rFont val="Calibri"/>
        <family val="2"/>
        <scheme val="minor"/>
      </rPr>
      <t xml:space="preserve"> Faktoren bzw. Treibhausgas Äquivalente der gebräuchlisten Energieträger bereit. </t>
    </r>
  </si>
  <si>
    <t xml:space="preserve">Datensammlung von Daten und Quellen, die im Tool verwendet werden können: </t>
  </si>
  <si>
    <t>Auszug der KEA-Werte und Treibhausgas-Emissionsfaktoren von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</si>
</sst>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 &quot;€&quot;"/>
    <numFmt numFmtId="165" formatCode="0.0"/>
    <numFmt numFmtId="166" formatCode="_-* #,##0\ &quot;€&quot;_-;\-* #,##0\ &quot;€&quot;_-;_-* &quot;-&quot;??\ &quot;€&quot;_-;_-@_-"/>
    <numFmt numFmtId="167" formatCode="#,##0.0"/>
  </numFmts>
  <fonts count="31" x14ac:knownFonts="1">
    <font>
      <sz val="11"/>
      <color theme="1"/>
      <name val="Calibri"/>
      <family val="2"/>
      <scheme val="minor"/>
    </font>
    <font>
      <b/>
      <sz val="11"/>
      <color theme="1"/>
      <name val="Calibri"/>
      <family val="2"/>
      <scheme val="minor"/>
    </font>
    <font>
      <sz val="9"/>
      <color theme="1"/>
      <name val="Arial"/>
      <family val="2"/>
    </font>
    <font>
      <b/>
      <sz val="10"/>
      <color theme="1"/>
      <name val="Arial"/>
      <family val="2"/>
    </font>
    <font>
      <b/>
      <sz val="10"/>
      <color theme="1"/>
      <name val="Calibri"/>
      <family val="2"/>
      <scheme val="minor"/>
    </font>
    <font>
      <sz val="10"/>
      <color theme="1"/>
      <name val="Calibri"/>
      <family val="2"/>
      <scheme val="minor"/>
    </font>
    <font>
      <b/>
      <sz val="8"/>
      <color theme="1"/>
      <name val="Arial"/>
      <family val="2"/>
    </font>
    <font>
      <sz val="11"/>
      <color theme="1"/>
      <name val="Calibri"/>
      <family val="2"/>
      <scheme val="minor"/>
    </font>
    <font>
      <sz val="10"/>
      <color theme="1"/>
      <name val="Arial"/>
      <family val="2"/>
    </font>
    <font>
      <b/>
      <sz val="9"/>
      <color theme="1"/>
      <name val="Arial"/>
      <family val="2"/>
    </font>
    <font>
      <u/>
      <sz val="11"/>
      <color theme="10"/>
      <name val="Calibri"/>
      <family val="2"/>
      <scheme val="minor"/>
    </font>
    <font>
      <b/>
      <sz val="11"/>
      <color rgb="FFFF0000"/>
      <name val="Calibri"/>
      <family val="2"/>
      <scheme val="minor"/>
    </font>
    <font>
      <b/>
      <i/>
      <sz val="11"/>
      <color theme="1"/>
      <name val="Calibri"/>
      <family val="2"/>
    </font>
    <font>
      <b/>
      <i/>
      <sz val="11"/>
      <color theme="1"/>
      <name val="Calibri"/>
      <family val="2"/>
      <scheme val="minor"/>
    </font>
    <font>
      <sz val="9"/>
      <color indexed="81"/>
      <name val="Segoe UI"/>
      <family val="2"/>
    </font>
    <font>
      <b/>
      <sz val="9"/>
      <color indexed="81"/>
      <name val="Segoe UI"/>
      <family val="2"/>
    </font>
    <font>
      <sz val="9"/>
      <color theme="1"/>
      <name val="Calibri"/>
      <family val="2"/>
      <scheme val="minor"/>
    </font>
    <font>
      <sz val="8"/>
      <color theme="1"/>
      <name val="Calibri"/>
      <family val="2"/>
      <scheme val="minor"/>
    </font>
    <font>
      <b/>
      <sz val="8"/>
      <color indexed="8"/>
      <name val="Arial"/>
      <family val="2"/>
    </font>
    <font>
      <b/>
      <sz val="9"/>
      <color indexed="9"/>
      <name val="Calibri"/>
      <family val="2"/>
    </font>
    <font>
      <b/>
      <sz val="8"/>
      <color indexed="8"/>
      <name val="Calibri"/>
      <family val="2"/>
    </font>
    <font>
      <sz val="10"/>
      <color indexed="8"/>
      <name val="Calibri"/>
      <family val="2"/>
    </font>
    <font>
      <b/>
      <sz val="12"/>
      <color theme="1"/>
      <name val="Calibri"/>
      <family val="2"/>
      <scheme val="minor"/>
    </font>
    <font>
      <b/>
      <sz val="14"/>
      <color theme="1"/>
      <name val="Calibri"/>
      <family val="2"/>
      <scheme val="minor"/>
    </font>
    <font>
      <b/>
      <sz val="16"/>
      <color rgb="FF000000"/>
      <name val="Calibri"/>
      <family val="2"/>
      <scheme val="minor"/>
    </font>
    <font>
      <b/>
      <sz val="16"/>
      <color theme="1"/>
      <name val="Calibri"/>
      <family val="2"/>
    </font>
    <font>
      <sz val="12"/>
      <color theme="1"/>
      <name val="Calibri"/>
      <family val="2"/>
      <scheme val="minor"/>
    </font>
    <font>
      <sz val="12"/>
      <color theme="1"/>
      <name val="Times New Roman"/>
      <family val="1"/>
    </font>
    <font>
      <b/>
      <sz val="12"/>
      <name val="Calibri"/>
      <family val="2"/>
      <scheme val="minor"/>
    </font>
    <font>
      <b/>
      <sz val="11"/>
      <name val="Calibri"/>
      <family val="2"/>
      <scheme val="minor"/>
    </font>
    <font>
      <vertAlign val="subscript"/>
      <sz val="11"/>
      <color theme="1"/>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rgb="FF72BF44"/>
        <bgColor indexed="64"/>
      </patternFill>
    </fill>
    <fill>
      <patternFill patternType="solid">
        <fgColor rgb="FFE0EFD4"/>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C7C8CA"/>
      </top>
      <bottom/>
      <diagonal/>
    </border>
    <border>
      <left style="thin">
        <color rgb="FF000000"/>
      </left>
      <right style="thin">
        <color rgb="FF000000"/>
      </right>
      <top style="thin">
        <color rgb="FFC7C8CA"/>
      </top>
      <bottom/>
      <diagonal/>
    </border>
    <border>
      <left style="thin">
        <color rgb="FF000000"/>
      </left>
      <right/>
      <top style="thin">
        <color rgb="FFC7C8CA"/>
      </top>
      <bottom/>
      <diagonal/>
    </border>
    <border>
      <left style="thin">
        <color rgb="FF000000"/>
      </left>
      <right/>
      <top/>
      <bottom/>
      <diagonal/>
    </border>
    <border>
      <left/>
      <right/>
      <top style="thin">
        <color rgb="FFC7C8CA"/>
      </top>
      <bottom/>
      <diagonal/>
    </border>
    <border>
      <left/>
      <right style="thin">
        <color rgb="FF000000"/>
      </right>
      <top/>
      <bottom/>
      <diagonal/>
    </border>
    <border>
      <left style="thin">
        <color rgb="FF000000"/>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cellStyleXfs>
  <cellXfs count="265">
    <xf numFmtId="0" fontId="0" fillId="0" borderId="0" xfId="0"/>
    <xf numFmtId="0" fontId="0" fillId="0" borderId="0" xfId="0" applyAlignment="1">
      <alignment wrapText="1"/>
    </xf>
    <xf numFmtId="0" fontId="2" fillId="0" borderId="0" xfId="0" applyFont="1" applyAlignment="1">
      <alignment vertical="center"/>
    </xf>
    <xf numFmtId="0" fontId="3" fillId="0" borderId="0" xfId="0" applyFont="1" applyAlignment="1">
      <alignment horizontal="center"/>
    </xf>
    <xf numFmtId="0" fontId="1" fillId="5" borderId="1" xfId="0" applyFont="1" applyFill="1" applyBorder="1"/>
    <xf numFmtId="0" fontId="0" fillId="5" borderId="1" xfId="0" applyFill="1" applyBorder="1"/>
    <xf numFmtId="0" fontId="1" fillId="6" borderId="1" xfId="0" applyFont="1" applyFill="1" applyBorder="1"/>
    <xf numFmtId="0" fontId="1" fillId="7" borderId="1" xfId="0" applyFont="1" applyFill="1" applyBorder="1"/>
    <xf numFmtId="0" fontId="0" fillId="8" borderId="1" xfId="0" applyFill="1" applyBorder="1"/>
    <xf numFmtId="0" fontId="1" fillId="5" borderId="1" xfId="0" applyFont="1" applyFill="1" applyBorder="1" applyAlignment="1">
      <alignment wrapText="1"/>
    </xf>
    <xf numFmtId="0" fontId="1" fillId="10" borderId="1" xfId="0" applyFont="1" applyFill="1" applyBorder="1"/>
    <xf numFmtId="14" fontId="0" fillId="0" borderId="0" xfId="0" applyNumberFormat="1"/>
    <xf numFmtId="0" fontId="1" fillId="0" borderId="0" xfId="0" applyFont="1"/>
    <xf numFmtId="2" fontId="0" fillId="6" borderId="1" xfId="0" applyNumberFormat="1" applyFill="1" applyBorder="1"/>
    <xf numFmtId="0" fontId="0" fillId="0" borderId="1" xfId="0" applyBorder="1"/>
    <xf numFmtId="0" fontId="1" fillId="0" borderId="1" xfId="0" applyFont="1" applyBorder="1"/>
    <xf numFmtId="0" fontId="0" fillId="8" borderId="4" xfId="0" applyFill="1" applyBorder="1"/>
    <xf numFmtId="0" fontId="0" fillId="6" borderId="0" xfId="0" applyFill="1"/>
    <xf numFmtId="0" fontId="1" fillId="6" borderId="1" xfId="0" applyFont="1" applyFill="1" applyBorder="1" applyAlignment="1">
      <alignment vertical="top" wrapText="1"/>
    </xf>
    <xf numFmtId="0" fontId="1" fillId="0" borderId="5" xfId="0" applyFont="1" applyBorder="1"/>
    <xf numFmtId="164" fontId="0" fillId="8" borderId="1" xfId="0" applyNumberFormat="1" applyFill="1" applyBorder="1"/>
    <xf numFmtId="1" fontId="0" fillId="0" borderId="1" xfId="0" applyNumberFormat="1" applyBorder="1"/>
    <xf numFmtId="9" fontId="0" fillId="0" borderId="1" xfId="2" applyFont="1" applyBorder="1"/>
    <xf numFmtId="166" fontId="0" fillId="0" borderId="1" xfId="1" applyNumberFormat="1" applyFont="1" applyBorder="1"/>
    <xf numFmtId="0" fontId="1" fillId="0" borderId="1" xfId="0" applyFont="1" applyBorder="1" applyAlignment="1">
      <alignment horizontal="right"/>
    </xf>
    <xf numFmtId="165" fontId="0" fillId="6" borderId="1" xfId="0" applyNumberFormat="1" applyFill="1" applyBorder="1"/>
    <xf numFmtId="0" fontId="0" fillId="0" borderId="0" xfId="0" applyAlignment="1">
      <alignment horizontal="left" shrinkToFit="1"/>
    </xf>
    <xf numFmtId="0" fontId="0" fillId="6" borderId="1" xfId="0" applyFill="1" applyBorder="1" applyAlignment="1">
      <alignment vertical="top" wrapText="1"/>
    </xf>
    <xf numFmtId="0" fontId="0" fillId="7" borderId="1" xfId="0" applyFill="1" applyBorder="1" applyAlignment="1">
      <alignment vertical="top" wrapText="1"/>
    </xf>
    <xf numFmtId="0" fontId="1" fillId="7" borderId="1" xfId="0" applyFont="1" applyFill="1" applyBorder="1" applyAlignment="1">
      <alignment vertical="top"/>
    </xf>
    <xf numFmtId="0" fontId="0" fillId="8" borderId="1" xfId="0" applyFill="1" applyBorder="1" applyAlignment="1">
      <alignment vertical="top" wrapText="1"/>
    </xf>
    <xf numFmtId="0" fontId="1" fillId="8" borderId="1" xfId="0" applyFont="1" applyFill="1" applyBorder="1" applyAlignment="1">
      <alignment vertical="top" wrapText="1"/>
    </xf>
    <xf numFmtId="0" fontId="0" fillId="9" borderId="1" xfId="0" applyFill="1" applyBorder="1" applyAlignment="1">
      <alignment horizontal="left" vertical="top" shrinkToFit="1"/>
    </xf>
    <xf numFmtId="0" fontId="0" fillId="9" borderId="1" xfId="0" applyFill="1" applyBorder="1" applyAlignment="1">
      <alignment horizontal="left" vertical="top" wrapText="1" shrinkToFit="1"/>
    </xf>
    <xf numFmtId="0" fontId="0" fillId="9" borderId="1" xfId="0" applyFill="1" applyBorder="1" applyAlignment="1">
      <alignment vertical="top"/>
    </xf>
    <xf numFmtId="0" fontId="0" fillId="9" borderId="1" xfId="0" applyFill="1" applyBorder="1" applyAlignment="1">
      <alignment vertical="top" wrapText="1"/>
    </xf>
    <xf numFmtId="0" fontId="1" fillId="9" borderId="1" xfId="0" applyFont="1" applyFill="1" applyBorder="1" applyAlignment="1">
      <alignment vertical="top"/>
    </xf>
    <xf numFmtId="0" fontId="1" fillId="9" borderId="1" xfId="0" applyFont="1" applyFill="1" applyBorder="1" applyAlignment="1">
      <alignment vertical="top" wrapText="1"/>
    </xf>
    <xf numFmtId="0" fontId="4" fillId="9" borderId="1" xfId="0" applyFont="1" applyFill="1" applyBorder="1" applyAlignment="1">
      <alignment vertical="top" wrapText="1"/>
    </xf>
    <xf numFmtId="0" fontId="3" fillId="9" borderId="1" xfId="0" applyFont="1" applyFill="1" applyBorder="1" applyAlignment="1">
      <alignment horizontal="center" vertical="top" wrapText="1"/>
    </xf>
    <xf numFmtId="0" fontId="3" fillId="9" borderId="1" xfId="0" applyFont="1" applyFill="1" applyBorder="1" applyAlignment="1">
      <alignment vertical="top" wrapText="1"/>
    </xf>
    <xf numFmtId="0" fontId="0" fillId="0" borderId="0" xfId="0" applyAlignment="1">
      <alignment vertical="top"/>
    </xf>
    <xf numFmtId="0" fontId="1" fillId="8" borderId="1" xfId="0" applyFont="1" applyFill="1" applyBorder="1" applyAlignment="1">
      <alignment vertical="top"/>
    </xf>
    <xf numFmtId="0" fontId="4" fillId="8" borderId="1" xfId="0" applyFont="1" applyFill="1" applyBorder="1" applyAlignment="1">
      <alignment vertical="top" wrapText="1"/>
    </xf>
    <xf numFmtId="0" fontId="3" fillId="8" borderId="1" xfId="0" applyFont="1" applyFill="1" applyBorder="1" applyAlignment="1">
      <alignment vertical="top" wrapText="1"/>
    </xf>
    <xf numFmtId="0" fontId="5" fillId="0" borderId="0" xfId="0" applyFont="1" applyAlignment="1">
      <alignment vertical="top"/>
    </xf>
    <xf numFmtId="0" fontId="0" fillId="8" borderId="1" xfId="0" applyFill="1" applyBorder="1" applyAlignment="1">
      <alignment vertical="top"/>
    </xf>
    <xf numFmtId="0" fontId="5" fillId="8" borderId="1" xfId="0" applyFont="1" applyFill="1" applyBorder="1" applyAlignment="1">
      <alignment vertical="top"/>
    </xf>
    <xf numFmtId="0" fontId="4" fillId="7" borderId="1" xfId="0" applyFont="1" applyFill="1" applyBorder="1" applyAlignment="1">
      <alignment vertical="top" wrapText="1"/>
    </xf>
    <xf numFmtId="0" fontId="3" fillId="7" borderId="1" xfId="0" applyFont="1" applyFill="1" applyBorder="1" applyAlignment="1">
      <alignment vertical="top" wrapText="1"/>
    </xf>
    <xf numFmtId="0" fontId="0" fillId="7" borderId="1" xfId="0" applyFill="1" applyBorder="1" applyAlignment="1">
      <alignment vertical="top"/>
    </xf>
    <xf numFmtId="0" fontId="5" fillId="7" borderId="1" xfId="0" applyFont="1" applyFill="1" applyBorder="1" applyAlignment="1">
      <alignment vertical="top"/>
    </xf>
    <xf numFmtId="0" fontId="1" fillId="6" borderId="1" xfId="0" applyFont="1" applyFill="1" applyBorder="1" applyAlignment="1">
      <alignment vertical="top"/>
    </xf>
    <xf numFmtId="0" fontId="4" fillId="6" borderId="1" xfId="0" applyFont="1" applyFill="1" applyBorder="1" applyAlignment="1">
      <alignment vertical="top" wrapText="1"/>
    </xf>
    <xf numFmtId="0" fontId="3" fillId="6" borderId="1" xfId="0" applyFont="1" applyFill="1" applyBorder="1" applyAlignment="1">
      <alignment vertical="top" wrapText="1"/>
    </xf>
    <xf numFmtId="0" fontId="0" fillId="6" borderId="1" xfId="0" applyFill="1" applyBorder="1" applyAlignment="1">
      <alignment vertical="top"/>
    </xf>
    <xf numFmtId="0" fontId="1" fillId="5" borderId="1" xfId="0" applyFont="1" applyFill="1" applyBorder="1" applyAlignment="1">
      <alignment vertical="top"/>
    </xf>
    <xf numFmtId="0" fontId="4" fillId="5" borderId="1" xfId="0" applyFont="1" applyFill="1" applyBorder="1" applyAlignment="1">
      <alignment vertical="top" wrapText="1"/>
    </xf>
    <xf numFmtId="0" fontId="3" fillId="5" borderId="1" xfId="0" applyFont="1" applyFill="1" applyBorder="1" applyAlignment="1">
      <alignment vertical="top" wrapText="1"/>
    </xf>
    <xf numFmtId="0" fontId="0" fillId="5" borderId="1" xfId="0" applyFill="1" applyBorder="1" applyAlignment="1">
      <alignment vertical="top"/>
    </xf>
    <xf numFmtId="0" fontId="1" fillId="2" borderId="1" xfId="0" applyFont="1" applyFill="1" applyBorder="1" applyAlignment="1">
      <alignment vertical="top" wrapText="1"/>
    </xf>
    <xf numFmtId="0" fontId="0" fillId="0" borderId="0" xfId="0"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1" fillId="4" borderId="1" xfId="0" applyFont="1" applyFill="1" applyBorder="1" applyAlignment="1">
      <alignment vertical="top"/>
    </xf>
    <xf numFmtId="0" fontId="1" fillId="4" borderId="1" xfId="0" applyFont="1" applyFill="1" applyBorder="1" applyAlignment="1">
      <alignment vertical="top" wrapText="1"/>
    </xf>
    <xf numFmtId="0" fontId="0" fillId="4" borderId="1" xfId="0" applyFill="1" applyBorder="1" applyAlignment="1">
      <alignment vertical="top"/>
    </xf>
    <xf numFmtId="165" fontId="1" fillId="5" borderId="1" xfId="0" applyNumberFormat="1" applyFont="1" applyFill="1" applyBorder="1"/>
    <xf numFmtId="1" fontId="1" fillId="5" borderId="1" xfId="0" applyNumberFormat="1" applyFont="1" applyFill="1" applyBorder="1"/>
    <xf numFmtId="165" fontId="0" fillId="5" borderId="1" xfId="0" applyNumberFormat="1" applyFill="1" applyBorder="1"/>
    <xf numFmtId="165" fontId="1" fillId="6" borderId="1" xfId="0" applyNumberFormat="1" applyFont="1" applyFill="1" applyBorder="1"/>
    <xf numFmtId="0" fontId="0" fillId="9" borderId="1" xfId="0" applyFill="1" applyBorder="1" applyAlignment="1">
      <alignment horizontal="left" vertical="top" wrapText="1"/>
    </xf>
    <xf numFmtId="1" fontId="0" fillId="0" borderId="0" xfId="0" applyNumberFormat="1"/>
    <xf numFmtId="0" fontId="1" fillId="9" borderId="10" xfId="0" applyFont="1" applyFill="1" applyBorder="1"/>
    <xf numFmtId="0" fontId="0" fillId="9" borderId="11" xfId="0" applyFill="1" applyBorder="1"/>
    <xf numFmtId="0" fontId="0" fillId="9" borderId="12" xfId="0" applyFill="1" applyBorder="1"/>
    <xf numFmtId="0" fontId="1" fillId="3" borderId="10" xfId="0" applyFont="1" applyFill="1" applyBorder="1" applyAlignment="1">
      <alignment vertical="top"/>
    </xf>
    <xf numFmtId="0" fontId="0" fillId="3" borderId="11" xfId="0" applyFill="1" applyBorder="1" applyAlignment="1">
      <alignment vertical="top"/>
    </xf>
    <xf numFmtId="0" fontId="0" fillId="3" borderId="12" xfId="0" applyFill="1" applyBorder="1" applyAlignment="1">
      <alignment vertical="top"/>
    </xf>
    <xf numFmtId="0" fontId="1" fillId="9" borderId="1" xfId="0" applyFont="1" applyFill="1" applyBorder="1" applyAlignment="1">
      <alignment horizontal="left" vertical="top" wrapText="1" shrinkToFit="1"/>
    </xf>
    <xf numFmtId="0" fontId="1" fillId="2" borderId="1" xfId="0" applyFont="1" applyFill="1" applyBorder="1" applyAlignment="1">
      <alignment vertical="top"/>
    </xf>
    <xf numFmtId="0" fontId="1" fillId="13" borderId="1" xfId="0" applyFont="1" applyFill="1" applyBorder="1" applyAlignment="1">
      <alignment vertical="top"/>
    </xf>
    <xf numFmtId="0" fontId="4" fillId="13" borderId="1" xfId="0" applyFont="1" applyFill="1" applyBorder="1" applyAlignment="1">
      <alignment vertical="top" wrapText="1"/>
    </xf>
    <xf numFmtId="0" fontId="3" fillId="13" borderId="1" xfId="0" applyFont="1" applyFill="1" applyBorder="1" applyAlignment="1">
      <alignment vertical="top" wrapText="1"/>
    </xf>
    <xf numFmtId="0" fontId="0" fillId="13" borderId="1" xfId="0" applyFill="1" applyBorder="1" applyAlignment="1">
      <alignment vertical="top"/>
    </xf>
    <xf numFmtId="0" fontId="1"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13" borderId="1" xfId="0" applyFont="1" applyFill="1" applyBorder="1" applyAlignment="1">
      <alignment vertical="top"/>
    </xf>
    <xf numFmtId="0" fontId="1" fillId="0" borderId="8" xfId="0" applyFont="1" applyBorder="1"/>
    <xf numFmtId="0" fontId="1" fillId="0" borderId="9" xfId="0" applyFont="1" applyBorder="1"/>
    <xf numFmtId="0" fontId="1" fillId="0" borderId="1" xfId="0" applyFont="1" applyBorder="1" applyAlignment="1">
      <alignment wrapText="1"/>
    </xf>
    <xf numFmtId="0" fontId="0" fillId="8" borderId="0" xfId="0" applyFill="1"/>
    <xf numFmtId="0" fontId="1" fillId="8" borderId="0" xfId="0" applyFont="1" applyFill="1"/>
    <xf numFmtId="0" fontId="1" fillId="11" borderId="1" xfId="0" applyFont="1" applyFill="1" applyBorder="1"/>
    <xf numFmtId="0" fontId="1" fillId="0" borderId="2" xfId="0" applyFont="1" applyBorder="1"/>
    <xf numFmtId="0" fontId="1" fillId="0" borderId="7" xfId="0" applyFont="1" applyBorder="1"/>
    <xf numFmtId="0" fontId="1" fillId="5" borderId="2" xfId="0" applyFont="1" applyFill="1" applyBorder="1"/>
    <xf numFmtId="0" fontId="1" fillId="5" borderId="3" xfId="0" applyFont="1" applyFill="1" applyBorder="1"/>
    <xf numFmtId="0" fontId="1" fillId="12" borderId="2" xfId="0" applyFont="1" applyFill="1" applyBorder="1"/>
    <xf numFmtId="0" fontId="1" fillId="12" borderId="3" xfId="0" applyFont="1" applyFill="1" applyBorder="1"/>
    <xf numFmtId="0" fontId="1" fillId="6" borderId="2" xfId="0" applyFont="1" applyFill="1" applyBorder="1"/>
    <xf numFmtId="0" fontId="1" fillId="6" borderId="3" xfId="0" applyFont="1" applyFill="1" applyBorder="1"/>
    <xf numFmtId="0" fontId="1" fillId="7" borderId="2" xfId="0" applyFont="1" applyFill="1" applyBorder="1"/>
    <xf numFmtId="0" fontId="1" fillId="7" borderId="3" xfId="0" applyFont="1" applyFill="1" applyBorder="1"/>
    <xf numFmtId="0" fontId="1" fillId="2" borderId="2" xfId="0" applyFont="1" applyFill="1" applyBorder="1"/>
    <xf numFmtId="0" fontId="1" fillId="2" borderId="3" xfId="0" applyFont="1" applyFill="1" applyBorder="1"/>
    <xf numFmtId="0" fontId="1" fillId="8" borderId="3" xfId="0" applyFont="1" applyFill="1" applyBorder="1"/>
    <xf numFmtId="0" fontId="1" fillId="8" borderId="2" xfId="0" applyFont="1" applyFill="1" applyBorder="1"/>
    <xf numFmtId="0" fontId="1" fillId="8" borderId="4" xfId="0" applyFont="1" applyFill="1" applyBorder="1"/>
    <xf numFmtId="0" fontId="1" fillId="7" borderId="4" xfId="0" applyFont="1" applyFill="1" applyBorder="1"/>
    <xf numFmtId="9" fontId="0" fillId="0" borderId="1" xfId="0" applyNumberFormat="1" applyBorder="1"/>
    <xf numFmtId="0" fontId="0" fillId="5" borderId="2" xfId="0" applyFill="1" applyBorder="1"/>
    <xf numFmtId="0" fontId="0" fillId="5" borderId="3" xfId="0" applyFill="1" applyBorder="1"/>
    <xf numFmtId="0" fontId="1" fillId="12" borderId="7" xfId="0" applyFont="1" applyFill="1" applyBorder="1"/>
    <xf numFmtId="0" fontId="0" fillId="12" borderId="1" xfId="0" applyFill="1" applyBorder="1"/>
    <xf numFmtId="0" fontId="0" fillId="12" borderId="2" xfId="0" applyFill="1" applyBorder="1"/>
    <xf numFmtId="0" fontId="0" fillId="12" borderId="3" xfId="0" applyFill="1" applyBorder="1"/>
    <xf numFmtId="0" fontId="0" fillId="12" borderId="4" xfId="0" applyFill="1" applyBorder="1"/>
    <xf numFmtId="165" fontId="1" fillId="7" borderId="2" xfId="0" applyNumberFormat="1" applyFont="1" applyFill="1" applyBorder="1"/>
    <xf numFmtId="1" fontId="1" fillId="0" borderId="1" xfId="0" applyNumberFormat="1" applyFont="1" applyBorder="1"/>
    <xf numFmtId="0" fontId="0" fillId="8" borderId="6" xfId="0" applyFill="1" applyBorder="1"/>
    <xf numFmtId="0" fontId="1" fillId="14" borderId="1" xfId="0" applyFont="1" applyFill="1" applyBorder="1"/>
    <xf numFmtId="3" fontId="0" fillId="5" borderId="1" xfId="0" applyNumberFormat="1" applyFill="1" applyBorder="1"/>
    <xf numFmtId="3" fontId="1" fillId="5" borderId="1" xfId="0" applyNumberFormat="1" applyFont="1" applyFill="1" applyBorder="1"/>
    <xf numFmtId="3" fontId="0" fillId="0" borderId="1" xfId="0" applyNumberFormat="1" applyBorder="1"/>
    <xf numFmtId="3" fontId="0" fillId="8" borderId="1" xfId="0" applyNumberFormat="1" applyFill="1" applyBorder="1"/>
    <xf numFmtId="166" fontId="1" fillId="2" borderId="1" xfId="1" applyNumberFormat="1" applyFont="1" applyFill="1" applyBorder="1"/>
    <xf numFmtId="0" fontId="16" fillId="0" borderId="0" xfId="0" applyFont="1"/>
    <xf numFmtId="0" fontId="19" fillId="15" borderId="13" xfId="0" applyFont="1" applyFill="1" applyBorder="1" applyAlignment="1">
      <alignment horizontal="center" wrapText="1"/>
    </xf>
    <xf numFmtId="0" fontId="19" fillId="15" borderId="14" xfId="0" applyFont="1" applyFill="1" applyBorder="1" applyAlignment="1">
      <alignment horizontal="center" wrapText="1"/>
    </xf>
    <xf numFmtId="0" fontId="20" fillId="0" borderId="18" xfId="0" applyFont="1" applyBorder="1" applyAlignment="1">
      <alignment horizontal="left" wrapText="1"/>
    </xf>
    <xf numFmtId="0" fontId="20" fillId="0" borderId="19" xfId="0" applyFont="1" applyBorder="1" applyAlignment="1">
      <alignment horizontal="center" wrapText="1"/>
    </xf>
    <xf numFmtId="0" fontId="20" fillId="0" borderId="16" xfId="0" applyFont="1" applyBorder="1" applyAlignment="1">
      <alignment horizontal="center" wrapText="1"/>
    </xf>
    <xf numFmtId="0" fontId="20" fillId="16" borderId="18" xfId="0" applyFont="1" applyFill="1" applyBorder="1" applyAlignment="1">
      <alignment horizontal="center" wrapText="1"/>
    </xf>
    <xf numFmtId="1" fontId="18" fillId="16" borderId="19" xfId="0" applyNumberFormat="1" applyFont="1" applyFill="1" applyBorder="1" applyAlignment="1">
      <alignment horizontal="center" shrinkToFit="1"/>
    </xf>
    <xf numFmtId="1" fontId="18" fillId="16" borderId="19" xfId="0" applyNumberFormat="1" applyFont="1" applyFill="1" applyBorder="1" applyAlignment="1">
      <alignment horizontal="left" shrinkToFit="1"/>
    </xf>
    <xf numFmtId="1" fontId="18" fillId="16" borderId="16" xfId="0" applyNumberFormat="1" applyFont="1" applyFill="1" applyBorder="1" applyAlignment="1">
      <alignment horizontal="center" shrinkToFit="1"/>
    </xf>
    <xf numFmtId="0" fontId="20" fillId="0" borderId="18" xfId="0" applyFont="1" applyBorder="1" applyAlignment="1">
      <alignment horizontal="center" wrapText="1"/>
    </xf>
    <xf numFmtId="1" fontId="18" fillId="0" borderId="19" xfId="0" applyNumberFormat="1" applyFont="1" applyBorder="1" applyAlignment="1">
      <alignment horizontal="center" shrinkToFit="1"/>
    </xf>
    <xf numFmtId="1" fontId="18" fillId="0" borderId="19" xfId="0" applyNumberFormat="1" applyFont="1" applyBorder="1" applyAlignment="1">
      <alignment horizontal="left" shrinkToFit="1"/>
    </xf>
    <xf numFmtId="1" fontId="18" fillId="0" borderId="16" xfId="0" applyNumberFormat="1" applyFont="1" applyBorder="1" applyAlignment="1">
      <alignment horizontal="center" shrinkToFit="1"/>
    </xf>
    <xf numFmtId="2" fontId="18" fillId="16" borderId="19" xfId="0" applyNumberFormat="1" applyFont="1" applyFill="1" applyBorder="1" applyAlignment="1">
      <alignment horizontal="center" shrinkToFit="1"/>
    </xf>
    <xf numFmtId="2" fontId="18" fillId="16" borderId="19" xfId="0" applyNumberFormat="1" applyFont="1" applyFill="1" applyBorder="1" applyAlignment="1">
      <alignment horizontal="left" shrinkToFit="1"/>
    </xf>
    <xf numFmtId="2" fontId="18" fillId="16" borderId="16" xfId="0" applyNumberFormat="1" applyFont="1" applyFill="1" applyBorder="1" applyAlignment="1">
      <alignment horizontal="right" shrinkToFit="1"/>
    </xf>
    <xf numFmtId="2" fontId="18" fillId="0" borderId="19" xfId="0" applyNumberFormat="1" applyFont="1" applyBorder="1" applyAlignment="1">
      <alignment horizontal="center" shrinkToFit="1"/>
    </xf>
    <xf numFmtId="2" fontId="18" fillId="0" borderId="19" xfId="0" applyNumberFormat="1" applyFont="1" applyBorder="1" applyAlignment="1">
      <alignment horizontal="left" shrinkToFit="1"/>
    </xf>
    <xf numFmtId="2" fontId="18" fillId="0" borderId="16" xfId="0" applyNumberFormat="1" applyFont="1" applyBorder="1" applyAlignment="1">
      <alignment horizontal="right" shrinkToFit="1"/>
    </xf>
    <xf numFmtId="0" fontId="16" fillId="0" borderId="1" xfId="0" applyFont="1" applyBorder="1"/>
    <xf numFmtId="0" fontId="17" fillId="0" borderId="1" xfId="0" applyFont="1" applyBorder="1"/>
    <xf numFmtId="0" fontId="1" fillId="0" borderId="20" xfId="0" applyFont="1" applyBorder="1"/>
    <xf numFmtId="0" fontId="0" fillId="0" borderId="21" xfId="0" applyBorder="1" applyAlignment="1">
      <alignment wrapText="1"/>
    </xf>
    <xf numFmtId="0" fontId="0" fillId="0" borderId="21" xfId="0" applyBorder="1"/>
    <xf numFmtId="0" fontId="10" fillId="0" borderId="21" xfId="3" applyBorder="1"/>
    <xf numFmtId="0" fontId="10" fillId="0" borderId="22" xfId="3" applyBorder="1"/>
    <xf numFmtId="0" fontId="1" fillId="0" borderId="21" xfId="0" applyFont="1" applyBorder="1"/>
    <xf numFmtId="0" fontId="0" fillId="0" borderId="22" xfId="0" applyBorder="1" applyAlignment="1">
      <alignment vertical="top" wrapText="1"/>
    </xf>
    <xf numFmtId="0" fontId="21" fillId="0" borderId="18" xfId="0" applyFont="1" applyBorder="1" applyAlignment="1">
      <alignment horizontal="left" wrapText="1"/>
    </xf>
    <xf numFmtId="0" fontId="1" fillId="0" borderId="23"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16" fillId="0" borderId="27" xfId="0" applyFont="1" applyBorder="1"/>
    <xf numFmtId="0" fontId="16" fillId="0" borderId="26" xfId="0" applyFont="1" applyBorder="1"/>
    <xf numFmtId="0" fontId="0" fillId="0" borderId="26" xfId="0" applyBorder="1" applyAlignment="1">
      <alignment wrapText="1"/>
    </xf>
    <xf numFmtId="0" fontId="0" fillId="0" borderId="28" xfId="0" applyBorder="1" applyAlignment="1">
      <alignment wrapText="1"/>
    </xf>
    <xf numFmtId="0" fontId="0" fillId="0" borderId="29" xfId="0" applyBorder="1"/>
    <xf numFmtId="0" fontId="0" fillId="0" borderId="30" xfId="0" applyBorder="1"/>
    <xf numFmtId="0" fontId="0" fillId="0" borderId="1" xfId="0" applyBorder="1" applyAlignment="1">
      <alignment horizontal="right"/>
    </xf>
    <xf numFmtId="0" fontId="5" fillId="0" borderId="1" xfId="0" applyFont="1" applyBorder="1"/>
    <xf numFmtId="0" fontId="5" fillId="0" borderId="26" xfId="0" applyFont="1" applyBorder="1"/>
    <xf numFmtId="0" fontId="0" fillId="2" borderId="1" xfId="0" applyFill="1" applyBorder="1" applyAlignment="1">
      <alignment horizontal="left" vertical="top" wrapText="1"/>
    </xf>
    <xf numFmtId="0" fontId="3" fillId="9" borderId="1" xfId="0" applyFont="1" applyFill="1" applyBorder="1" applyAlignment="1">
      <alignment horizontal="center" vertical="top" wrapText="1"/>
    </xf>
    <xf numFmtId="165" fontId="0" fillId="0" borderId="1" xfId="0" applyNumberFormat="1" applyBorder="1"/>
    <xf numFmtId="0" fontId="1" fillId="8" borderId="1" xfId="0" applyFont="1" applyFill="1" applyBorder="1"/>
    <xf numFmtId="167" fontId="1" fillId="8" borderId="5" xfId="0" applyNumberFormat="1" applyFont="1" applyFill="1" applyBorder="1"/>
    <xf numFmtId="167" fontId="0" fillId="8" borderId="5" xfId="0" applyNumberFormat="1" applyFont="1" applyFill="1" applyBorder="1"/>
    <xf numFmtId="167" fontId="0" fillId="8" borderId="1" xfId="0" applyNumberFormat="1" applyFont="1" applyFill="1" applyBorder="1"/>
    <xf numFmtId="0" fontId="0" fillId="8" borderId="1" xfId="0" applyFont="1" applyFill="1" applyBorder="1"/>
    <xf numFmtId="0" fontId="0" fillId="0" borderId="1" xfId="0" applyFill="1" applyBorder="1"/>
    <xf numFmtId="0" fontId="0" fillId="17" borderId="0" xfId="0" applyFill="1"/>
    <xf numFmtId="0" fontId="22" fillId="17" borderId="0" xfId="0" applyFont="1" applyFill="1"/>
    <xf numFmtId="0" fontId="0" fillId="8" borderId="1" xfId="0" applyFill="1" applyBorder="1" applyAlignment="1">
      <alignment horizontal="left" vertical="top" wrapText="1" shrinkToFit="1"/>
    </xf>
    <xf numFmtId="0" fontId="0" fillId="8" borderId="1" xfId="0" applyFill="1" applyBorder="1" applyAlignment="1">
      <alignment horizontal="left" vertical="top" shrinkToFit="1"/>
    </xf>
    <xf numFmtId="0" fontId="0" fillId="8" borderId="1" xfId="0" applyFill="1" applyBorder="1" applyAlignment="1">
      <alignment horizontal="left" vertical="top" wrapText="1"/>
    </xf>
    <xf numFmtId="0" fontId="25" fillId="0" borderId="0" xfId="0" applyFont="1"/>
    <xf numFmtId="0" fontId="10" fillId="0" borderId="0" xfId="3"/>
    <xf numFmtId="0" fontId="0" fillId="11" borderId="0" xfId="0" applyFill="1"/>
    <xf numFmtId="0" fontId="23" fillId="11" borderId="0" xfId="0" applyFont="1" applyFill="1"/>
    <xf numFmtId="0" fontId="0" fillId="11" borderId="0" xfId="0" applyFill="1" applyAlignment="1">
      <alignment horizontal="left" vertical="top" wrapText="1"/>
    </xf>
    <xf numFmtId="0" fontId="24" fillId="11" borderId="0" xfId="0" applyFont="1" applyFill="1" applyBorder="1" applyAlignment="1">
      <alignment vertical="center"/>
    </xf>
    <xf numFmtId="0" fontId="0" fillId="11" borderId="0" xfId="0" applyFill="1" applyBorder="1"/>
    <xf numFmtId="0" fontId="26" fillId="11" borderId="0" xfId="0" applyFont="1" applyFill="1" applyBorder="1" applyAlignment="1">
      <alignment vertical="center" wrapText="1"/>
    </xf>
    <xf numFmtId="0" fontId="26" fillId="11" borderId="0" xfId="0" applyFont="1" applyFill="1" applyBorder="1"/>
    <xf numFmtId="0" fontId="22" fillId="11" borderId="0" xfId="0" applyFont="1" applyFill="1" applyBorder="1" applyAlignment="1">
      <alignment vertical="center"/>
    </xf>
    <xf numFmtId="0" fontId="26" fillId="11" borderId="0" xfId="0" applyFont="1" applyFill="1" applyBorder="1" applyAlignment="1">
      <alignment wrapText="1"/>
    </xf>
    <xf numFmtId="0" fontId="22" fillId="11" borderId="0" xfId="0" applyFont="1" applyFill="1" applyBorder="1" applyAlignment="1">
      <alignment wrapText="1"/>
    </xf>
    <xf numFmtId="0" fontId="0" fillId="11" borderId="31" xfId="0" applyFill="1" applyBorder="1"/>
    <xf numFmtId="0" fontId="26" fillId="11" borderId="31" xfId="0" applyFont="1" applyFill="1" applyBorder="1"/>
    <xf numFmtId="0" fontId="0" fillId="0" borderId="31" xfId="0" applyBorder="1"/>
    <xf numFmtId="0" fontId="0" fillId="0" borderId="0" xfId="0" applyBorder="1"/>
    <xf numFmtId="0" fontId="26" fillId="11" borderId="31" xfId="0" applyFont="1" applyFill="1" applyBorder="1" applyAlignment="1">
      <alignment vertical="center" wrapText="1"/>
    </xf>
    <xf numFmtId="0" fontId="28" fillId="11" borderId="0" xfId="0" applyFont="1" applyFill="1" applyBorder="1" applyAlignment="1">
      <alignment vertical="center" wrapText="1"/>
    </xf>
    <xf numFmtId="0" fontId="28" fillId="11" borderId="0" xfId="0" applyFont="1" applyFill="1" applyBorder="1"/>
    <xf numFmtId="0" fontId="10" fillId="11" borderId="0" xfId="3" applyFill="1" applyBorder="1" applyAlignment="1">
      <alignment wrapText="1"/>
    </xf>
    <xf numFmtId="0" fontId="11" fillId="11" borderId="0" xfId="0" applyFont="1" applyFill="1" applyAlignment="1">
      <alignment horizontal="right"/>
    </xf>
    <xf numFmtId="14" fontId="29" fillId="11" borderId="0" xfId="0" applyNumberFormat="1" applyFont="1" applyFill="1" applyAlignment="1">
      <alignment horizontal="right"/>
    </xf>
    <xf numFmtId="0" fontId="19" fillId="15" borderId="15" xfId="0" applyFont="1" applyFill="1" applyBorder="1" applyAlignment="1">
      <alignment horizontal="left" wrapText="1"/>
    </xf>
    <xf numFmtId="0" fontId="19" fillId="15" borderId="17" xfId="0" applyFont="1" applyFill="1" applyBorder="1" applyAlignment="1">
      <alignment horizontal="left" wrapText="1"/>
    </xf>
    <xf numFmtId="0" fontId="0" fillId="8" borderId="1" xfId="0" applyFill="1" applyBorder="1" applyAlignment="1">
      <alignment horizontal="left" vertical="top" wrapText="1"/>
    </xf>
    <xf numFmtId="0" fontId="0" fillId="8" borderId="1" xfId="0" applyFill="1" applyBorder="1" applyAlignment="1">
      <alignment vertical="top" wrapText="1"/>
    </xf>
    <xf numFmtId="0" fontId="0" fillId="0" borderId="0" xfId="0" applyAlignment="1">
      <alignment horizontal="center" wrapText="1"/>
    </xf>
    <xf numFmtId="0" fontId="0" fillId="8" borderId="1" xfId="0" applyFill="1" applyBorder="1" applyAlignment="1">
      <alignment horizontal="center" vertical="top"/>
    </xf>
    <xf numFmtId="0" fontId="1" fillId="4" borderId="1" xfId="0" applyFont="1" applyFill="1" applyBorder="1" applyAlignment="1">
      <alignment horizontal="center" vertical="top"/>
    </xf>
    <xf numFmtId="0" fontId="3" fillId="4" borderId="1" xfId="0" applyFont="1" applyFill="1" applyBorder="1" applyAlignment="1">
      <alignment horizontal="center" vertical="top"/>
    </xf>
    <xf numFmtId="0" fontId="1" fillId="4"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xf>
    <xf numFmtId="0" fontId="3" fillId="13" borderId="1" xfId="0" applyFont="1" applyFill="1" applyBorder="1" applyAlignment="1">
      <alignment horizontal="center" vertical="top"/>
    </xf>
    <xf numFmtId="0" fontId="3" fillId="13" borderId="1" xfId="0" applyFont="1" applyFill="1" applyBorder="1" applyAlignment="1">
      <alignment horizontal="center" vertical="top" wrapText="1"/>
    </xf>
    <xf numFmtId="0" fontId="2" fillId="8" borderId="1" xfId="0" applyFont="1" applyFill="1" applyBorder="1" applyAlignment="1">
      <alignment horizontal="left" vertical="top" wrapText="1" shrinkToFit="1"/>
    </xf>
    <xf numFmtId="0" fontId="9" fillId="8" borderId="1" xfId="0" applyFont="1" applyFill="1" applyBorder="1" applyAlignment="1">
      <alignment horizontal="center" wrapText="1"/>
    </xf>
    <xf numFmtId="0" fontId="3" fillId="5" borderId="1" xfId="0" applyFont="1" applyFill="1" applyBorder="1" applyAlignment="1">
      <alignment horizontal="center" vertical="top"/>
    </xf>
    <xf numFmtId="0" fontId="3" fillId="5" borderId="1" xfId="0" applyFont="1" applyFill="1" applyBorder="1" applyAlignment="1">
      <alignment horizontal="center" vertical="top" wrapText="1"/>
    </xf>
    <xf numFmtId="0" fontId="9" fillId="8" borderId="1" xfId="0" applyFont="1" applyFill="1" applyBorder="1" applyAlignment="1">
      <alignment horizontal="center" vertical="top" wrapText="1"/>
    </xf>
    <xf numFmtId="0" fontId="8" fillId="8" borderId="1" xfId="0" applyFont="1" applyFill="1" applyBorder="1" applyAlignment="1">
      <alignment horizontal="left" vertical="top"/>
    </xf>
    <xf numFmtId="0" fontId="3" fillId="8" borderId="1" xfId="0" applyFont="1" applyFill="1" applyBorder="1" applyAlignment="1">
      <alignment horizontal="center" vertical="top"/>
    </xf>
    <xf numFmtId="0" fontId="3" fillId="7" borderId="1" xfId="0" applyFont="1" applyFill="1" applyBorder="1" applyAlignment="1">
      <alignment horizontal="center" vertical="top"/>
    </xf>
    <xf numFmtId="0" fontId="8" fillId="8" borderId="1" xfId="0" applyFont="1" applyFill="1" applyBorder="1" applyAlignment="1">
      <alignment horizontal="left" vertical="top" wrapText="1"/>
    </xf>
    <xf numFmtId="0" fontId="3" fillId="7" borderId="1" xfId="0" applyFont="1" applyFill="1" applyBorder="1" applyAlignment="1">
      <alignment horizontal="center" vertical="top" wrapText="1"/>
    </xf>
    <xf numFmtId="0" fontId="3" fillId="6" borderId="1" xfId="0" applyFont="1" applyFill="1" applyBorder="1" applyAlignment="1">
      <alignment horizontal="center" vertical="top"/>
    </xf>
    <xf numFmtId="0" fontId="3" fillId="6" borderId="1" xfId="0" applyFont="1" applyFill="1" applyBorder="1" applyAlignment="1">
      <alignment horizontal="center" vertical="top" wrapText="1"/>
    </xf>
    <xf numFmtId="0" fontId="3" fillId="9" borderId="1" xfId="0" applyFont="1" applyFill="1" applyBorder="1" applyAlignment="1">
      <alignment horizontal="center" vertical="top" wrapText="1"/>
    </xf>
    <xf numFmtId="0" fontId="3" fillId="9" borderId="1" xfId="0" applyFont="1" applyFill="1" applyBorder="1" applyAlignment="1">
      <alignment horizontal="center" vertical="top"/>
    </xf>
    <xf numFmtId="0" fontId="3" fillId="9" borderId="1" xfId="0" applyFont="1" applyFill="1" applyBorder="1" applyAlignment="1">
      <alignment horizontal="center"/>
    </xf>
    <xf numFmtId="0" fontId="3" fillId="8" borderId="1" xfId="0" applyFont="1" applyFill="1" applyBorder="1" applyAlignment="1">
      <alignment horizontal="center"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2" xfId="0" applyFill="1" applyBorder="1" applyAlignment="1"/>
    <xf numFmtId="0" fontId="0" fillId="8" borderId="3" xfId="0" applyFill="1" applyBorder="1" applyAlignment="1"/>
    <xf numFmtId="0" fontId="0" fillId="8" borderId="4" xfId="0" applyFill="1" applyBorder="1" applyAlignment="1"/>
    <xf numFmtId="0" fontId="1" fillId="0" borderId="2" xfId="0" applyFont="1" applyBorder="1" applyAlignment="1"/>
    <xf numFmtId="0" fontId="1" fillId="0" borderId="4" xfId="0" applyFont="1" applyBorder="1" applyAlignment="1"/>
    <xf numFmtId="0" fontId="10" fillId="8" borderId="2" xfId="3" applyFill="1" applyBorder="1" applyAlignment="1"/>
    <xf numFmtId="0" fontId="1" fillId="6" borderId="1" xfId="0" applyFont="1" applyFill="1" applyBorder="1" applyAlignment="1"/>
    <xf numFmtId="9" fontId="0" fillId="6" borderId="1" xfId="2" applyFont="1" applyFill="1" applyBorder="1" applyAlignment="1">
      <alignment horizontal="center"/>
    </xf>
    <xf numFmtId="9" fontId="0" fillId="0" borderId="0" xfId="2" applyFont="1" applyFill="1" applyBorder="1" applyAlignment="1">
      <alignment horizontal="center"/>
    </xf>
    <xf numFmtId="0" fontId="1" fillId="9" borderId="1" xfId="0" applyFont="1" applyFill="1" applyBorder="1" applyAlignment="1">
      <alignment horizontal="center"/>
    </xf>
    <xf numFmtId="0" fontId="0" fillId="8" borderId="1" xfId="0" applyFill="1" applyBorder="1" applyAlignment="1">
      <alignment horizontal="center" vertical="top" wrapText="1"/>
    </xf>
    <xf numFmtId="0" fontId="0" fillId="8" borderId="1" xfId="0" applyFill="1" applyBorder="1" applyAlignment="1">
      <alignment horizontal="left" vertical="top"/>
    </xf>
    <xf numFmtId="0" fontId="0" fillId="2" borderId="1" xfId="0"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center" vertical="top"/>
    </xf>
    <xf numFmtId="0" fontId="0" fillId="2" borderId="1" xfId="0" applyFill="1" applyBorder="1" applyAlignment="1">
      <alignment horizontal="center" vertical="top" wrapText="1"/>
    </xf>
    <xf numFmtId="0" fontId="0" fillId="13" borderId="1" xfId="0" applyFill="1" applyBorder="1" applyAlignment="1">
      <alignment horizontal="left" vertical="top" wrapText="1"/>
    </xf>
    <xf numFmtId="0" fontId="0" fillId="5" borderId="1" xfId="0" applyFill="1" applyBorder="1" applyAlignment="1">
      <alignment horizontal="left" vertical="top" wrapText="1"/>
    </xf>
    <xf numFmtId="0" fontId="8" fillId="6" borderId="1" xfId="0" applyFont="1" applyFill="1" applyBorder="1" applyAlignment="1">
      <alignment horizontal="left" vertical="top"/>
    </xf>
    <xf numFmtId="0" fontId="8" fillId="7" borderId="1" xfId="0" applyFont="1" applyFill="1" applyBorder="1" applyAlignment="1">
      <alignment horizontal="left" vertical="top" wrapText="1"/>
    </xf>
    <xf numFmtId="0" fontId="9" fillId="9" borderId="1" xfId="0" applyFont="1" applyFill="1" applyBorder="1" applyAlignment="1">
      <alignment horizontal="center" vertical="top" wrapText="1"/>
    </xf>
    <xf numFmtId="0" fontId="9" fillId="9" borderId="1" xfId="0" applyFont="1" applyFill="1" applyBorder="1" applyAlignment="1">
      <alignment horizontal="center" wrapText="1"/>
    </xf>
    <xf numFmtId="0" fontId="2" fillId="9" borderId="1" xfId="0" applyFont="1" applyFill="1" applyBorder="1" applyAlignment="1">
      <alignment horizontal="left" vertical="top" wrapText="1" shrinkToFit="1"/>
    </xf>
    <xf numFmtId="0" fontId="1" fillId="0" borderId="1" xfId="0" applyFont="1" applyBorder="1" applyAlignment="1">
      <alignment horizontal="center"/>
    </xf>
  </cellXfs>
  <cellStyles count="4">
    <cellStyle name="Link" xfId="3" builtinId="8"/>
    <cellStyle name="Prozent" xfId="2" builtinId="5"/>
    <cellStyle name="Standard" xfId="0" builtinId="0"/>
    <cellStyle name="Währung"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Strom -</a:t>
            </a:r>
            <a:r>
              <a:rPr lang="en-US" baseline="0"/>
              <a:t> und Wärmeverbrauch</a:t>
            </a:r>
            <a:r>
              <a:rPr lang="en-US"/>
              <a:t> je</a:t>
            </a:r>
            <a:r>
              <a:rPr lang="en-US" baseline="0"/>
              <a:t> </a:t>
            </a:r>
            <a:r>
              <a:rPr lang="en-US"/>
              <a:t>Gebäude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Gebäude'!$L$10:$L$11</c:f>
              <c:strCache>
                <c:ptCount val="2"/>
                <c:pt idx="0">
                  <c:v>Strom </c:v>
                </c:pt>
                <c:pt idx="1">
                  <c:v>[kWh/a]</c:v>
                </c:pt>
              </c:strCache>
            </c:strRef>
          </c:tx>
          <c:spPr>
            <a:solidFill>
              <a:schemeClr val="accent1"/>
            </a:solidFill>
            <a:ln>
              <a:noFill/>
            </a:ln>
            <a:effectLst/>
          </c:spPr>
          <c:invertIfNegative val="0"/>
          <c:cat>
            <c:strRef>
              <c:extLst>
                <c:ext xmlns:c15="http://schemas.microsoft.com/office/drawing/2012/chart" uri="{02D57815-91ED-43cb-92C2-25804820EDAC}">
                  <c15:fullRef>
                    <c15:sqref>'Übersicht Gebäude'!$C$12:$C$38</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Gebäude'!$L$12:$L$38</c15:sqref>
                  </c15:fullRef>
                </c:ext>
              </c:extLst>
              <c:f>'Übersicht Gebäude'!$L$12:$L$16</c:f>
              <c:numCache>
                <c:formatCode>#,##0</c:formatCode>
                <c:ptCount val="5"/>
                <c:pt idx="0">
                  <c:v>12345</c:v>
                </c:pt>
                <c:pt idx="1">
                  <c:v>12345</c:v>
                </c:pt>
                <c:pt idx="2">
                  <c:v>12345</c:v>
                </c:pt>
                <c:pt idx="3">
                  <c:v>3214</c:v>
                </c:pt>
              </c:numCache>
            </c:numRef>
          </c:val>
          <c:extLst>
            <c:ext xmlns:c16="http://schemas.microsoft.com/office/drawing/2014/chart" uri="{C3380CC4-5D6E-409C-BE32-E72D297353CC}">
              <c16:uniqueId val="{00000000-8A40-47A6-B752-EB364185CE92}"/>
            </c:ext>
          </c:extLst>
        </c:ser>
        <c:ser>
          <c:idx val="1"/>
          <c:order val="1"/>
          <c:tx>
            <c:strRef>
              <c:f>'Übersicht Gebäude'!$O$10:$O$11</c:f>
              <c:strCache>
                <c:ptCount val="2"/>
                <c:pt idx="0">
                  <c:v>Wärme Gesamt </c:v>
                </c:pt>
                <c:pt idx="1">
                  <c:v>[kWh/a]</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Gebäude'!$C$12:$C$38</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Gebäude'!$O$12:$O$38</c15:sqref>
                  </c15:fullRef>
                </c:ext>
              </c:extLst>
              <c:f>'Übersicht Gebäude'!$O$12:$O$16</c:f>
              <c:numCache>
                <c:formatCode>#,##0</c:formatCode>
                <c:ptCount val="5"/>
                <c:pt idx="0">
                  <c:v>132687</c:v>
                </c:pt>
                <c:pt idx="1">
                  <c:v>132687</c:v>
                </c:pt>
                <c:pt idx="2">
                  <c:v>111333</c:v>
                </c:pt>
                <c:pt idx="3">
                  <c:v>65627</c:v>
                </c:pt>
              </c:numCache>
            </c:numRef>
          </c:val>
          <c:extLst>
            <c:ext xmlns:c16="http://schemas.microsoft.com/office/drawing/2014/chart" uri="{C3380CC4-5D6E-409C-BE32-E72D297353CC}">
              <c16:uniqueId val="{00000001-8A40-47A6-B752-EB364185CE92}"/>
            </c:ext>
          </c:extLst>
        </c:ser>
        <c:dLbls>
          <c:showLegendKey val="0"/>
          <c:showVal val="0"/>
          <c:showCatName val="0"/>
          <c:showSerName val="0"/>
          <c:showPercent val="0"/>
          <c:showBubbleSize val="0"/>
        </c:dLbls>
        <c:gapWidth val="182"/>
        <c:axId val="1518843952"/>
        <c:axId val="1518791184"/>
        <c:extLst>
          <c:ext xmlns:c15="http://schemas.microsoft.com/office/drawing/2012/chart" uri="{02D57815-91ED-43cb-92C2-25804820EDAC}">
            <c15:filteredBarSeries>
              <c15:ser>
                <c:idx val="2"/>
                <c:order val="2"/>
                <c:tx>
                  <c:strRef>
                    <c:extLst>
                      <c:ext uri="{02D57815-91ED-43cb-92C2-25804820EDAC}">
                        <c15:formulaRef>
                          <c15:sqref>'Übersicht Gebäude'!$P$10:$P$11</c15:sqref>
                        </c15:formulaRef>
                      </c:ext>
                    </c:extLst>
                    <c:strCache>
                      <c:ptCount val="2"/>
                      <c:pt idx="0">
                        <c:v>Wasser </c:v>
                      </c:pt>
                      <c:pt idx="1">
                        <c:v>[m³/a]</c:v>
                      </c:pt>
                    </c:strCache>
                  </c:strRef>
                </c:tx>
                <c:spPr>
                  <a:solidFill>
                    <a:schemeClr val="accent3"/>
                  </a:solidFill>
                  <a:ln>
                    <a:noFill/>
                  </a:ln>
                  <a:effectLst/>
                </c:spPr>
                <c:invertIfNegative val="0"/>
                <c:cat>
                  <c:strRef>
                    <c:extLst>
                      <c:ext uri="{02D57815-91ED-43cb-92C2-25804820EDAC}">
                        <c15:fullRef>
                          <c15:sqref>'Übersicht Gebäude'!$C$12:$C$38</c15:sqref>
                        </c15:fullRef>
                        <c15:formulaRef>
                          <c15:sqref>'Übersicht Gebäude'!$C$12:$C$16</c15:sqref>
                        </c15:formulaRef>
                      </c:ext>
                    </c:extLst>
                    <c:strCache>
                      <c:ptCount val="4"/>
                      <c:pt idx="0">
                        <c:v>Beispielgebäude</c:v>
                      </c:pt>
                      <c:pt idx="1">
                        <c:v>Beispielgebäude 2 Schule</c:v>
                      </c:pt>
                      <c:pt idx="2">
                        <c:v>Beispielgebäude 2 Schule klein</c:v>
                      </c:pt>
                      <c:pt idx="3">
                        <c:v>Beispielgebäude 3 Turnhalle </c:v>
                      </c:pt>
                    </c:strCache>
                  </c:strRef>
                </c:cat>
                <c:val>
                  <c:numRef>
                    <c:extLst>
                      <c:ext uri="{02D57815-91ED-43cb-92C2-25804820EDAC}">
                        <c15:fullRef>
                          <c15:sqref>'Übersicht Gebäude'!$P$12:$P$38</c15:sqref>
                        </c15:fullRef>
                        <c15:formulaRef>
                          <c15:sqref>'Übersicht Gebäude'!$P$12:$P$16</c15:sqref>
                        </c15:formulaRef>
                      </c:ext>
                    </c:extLst>
                    <c:numCache>
                      <c:formatCode>#,##0</c:formatCode>
                      <c:ptCount val="5"/>
                      <c:pt idx="0">
                        <c:v>111</c:v>
                      </c:pt>
                      <c:pt idx="1">
                        <c:v>11</c:v>
                      </c:pt>
                      <c:pt idx="2">
                        <c:v>11</c:v>
                      </c:pt>
                      <c:pt idx="3">
                        <c:v>2</c:v>
                      </c:pt>
                    </c:numCache>
                  </c:numRef>
                </c:val>
                <c:extLst>
                  <c:ext xmlns:c16="http://schemas.microsoft.com/office/drawing/2014/chart" uri="{C3380CC4-5D6E-409C-BE32-E72D297353CC}">
                    <c16:uniqueId val="{00000002-8A40-47A6-B752-EB364185CE92}"/>
                  </c:ext>
                </c:extLst>
              </c15:ser>
            </c15:filteredBarSeries>
          </c:ext>
        </c:extLst>
      </c:barChart>
      <c:catAx>
        <c:axId val="15188439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8791184"/>
        <c:crosses val="autoZero"/>
        <c:auto val="1"/>
        <c:lblAlgn val="ctr"/>
        <c:lblOffset val="100"/>
        <c:noMultiLvlLbl val="0"/>
      </c:catAx>
      <c:valAx>
        <c:axId val="1518791184"/>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Energieverbrauch in [kWh/a]</a:t>
                </a:r>
              </a:p>
            </c:rich>
          </c:tx>
          <c:layout>
            <c:manualLayout>
              <c:xMode val="edge"/>
              <c:yMode val="edge"/>
              <c:x val="0.58700984251968502"/>
              <c:y val="0.101733615221987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8843952"/>
        <c:crosses val="autoZero"/>
        <c:crossBetween val="between"/>
        <c:majorUnit val="3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Beispiel2!$K$39</c:f>
          <c:strCache>
            <c:ptCount val="1"/>
            <c:pt idx="0">
              <c:v>Energie-und Wasserverbrauch Beispielgebäude 2 Schule klein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Beispiel2!$F$25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Beispiel2!$G$24:$V$24</c15:sqref>
                  </c15:fullRef>
                </c:ext>
              </c:extLst>
              <c:f>Beispiel2!$G$24:$J$24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Beispiel2!$G$25:$V$25</c15:sqref>
                  </c15:fullRef>
                </c:ext>
              </c:extLst>
              <c:f>Beispiel2!$G$25:$J$25</c:f>
              <c:numCache>
                <c:formatCode>General</c:formatCode>
                <c:ptCount val="4"/>
                <c:pt idx="0">
                  <c:v>12345</c:v>
                </c:pt>
                <c:pt idx="1">
                  <c:v>13245</c:v>
                </c:pt>
                <c:pt idx="2">
                  <c:v>12345</c:v>
                </c:pt>
                <c:pt idx="3">
                  <c:v>12345</c:v>
                </c:pt>
              </c:numCache>
            </c:numRef>
          </c:val>
          <c:smooth val="0"/>
          <c:extLst>
            <c:ext xmlns:c16="http://schemas.microsoft.com/office/drawing/2014/chart" uri="{C3380CC4-5D6E-409C-BE32-E72D297353CC}">
              <c16:uniqueId val="{00000000-F000-4BD1-B771-E03554E9E4CB}"/>
            </c:ext>
          </c:extLst>
        </c:ser>
        <c:ser>
          <c:idx val="3"/>
          <c:order val="3"/>
          <c:tx>
            <c:strRef>
              <c:f>Beispiel2!$F$28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Beispiel2!$G$24:$V$24</c15:sqref>
                  </c15:fullRef>
                </c:ext>
              </c:extLst>
              <c:f>Beispiel2!$G$24:$J$24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Beispiel2!$G$28:$V$28</c15:sqref>
                  </c15:fullRef>
                </c:ext>
              </c:extLst>
              <c:f>Beispiel2!$G$28:$J$28</c:f>
              <c:numCache>
                <c:formatCode>General</c:formatCode>
                <c:ptCount val="4"/>
                <c:pt idx="0">
                  <c:v>123567</c:v>
                </c:pt>
                <c:pt idx="1">
                  <c:v>132678</c:v>
                </c:pt>
                <c:pt idx="2">
                  <c:v>132789</c:v>
                </c:pt>
                <c:pt idx="3">
                  <c:v>111333</c:v>
                </c:pt>
              </c:numCache>
            </c:numRef>
          </c:val>
          <c:smooth val="0"/>
          <c:extLst>
            <c:ext xmlns:c16="http://schemas.microsoft.com/office/drawing/2014/chart" uri="{C3380CC4-5D6E-409C-BE32-E72D297353CC}">
              <c16:uniqueId val="{00000001-F000-4BD1-B771-E03554E9E4CB}"/>
            </c:ext>
          </c:extLst>
        </c:ser>
        <c:ser>
          <c:idx val="4"/>
          <c:order val="4"/>
          <c:tx>
            <c:strRef>
              <c:f>Beispiel2!$F$29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Beispiel2!$G$24:$V$24</c15:sqref>
                  </c15:fullRef>
                </c:ext>
              </c:extLst>
              <c:f>Beispiel2!$G$24:$J$24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Beispiel2!$G$29:$V$29</c15:sqref>
                  </c15:fullRef>
                </c:ext>
              </c:extLst>
              <c:f>Beispiel2!$G$29:$J$29</c:f>
              <c:numCache>
                <c:formatCode>General</c:formatCode>
                <c:ptCount val="4"/>
                <c:pt idx="0">
                  <c:v>11</c:v>
                </c:pt>
                <c:pt idx="1">
                  <c:v>11</c:v>
                </c:pt>
                <c:pt idx="2">
                  <c:v>11</c:v>
                </c:pt>
                <c:pt idx="3">
                  <c:v>11</c:v>
                </c:pt>
              </c:numCache>
            </c:numRef>
          </c:val>
          <c:smooth val="0"/>
          <c:extLst>
            <c:ext xmlns:c16="http://schemas.microsoft.com/office/drawing/2014/chart" uri="{C3380CC4-5D6E-409C-BE32-E72D297353CC}">
              <c16:uniqueId val="{00000002-F000-4BD1-B771-E03554E9E4CB}"/>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Beispiel2!$F$26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Beispiel2!$G$24:$V$24</c15:sqref>
                        </c15:fullRef>
                        <c15:formulaRef>
                          <c15:sqref>Beispiel2!$G$24:$J$24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Beispiel2!$G$26:$V$26</c15:sqref>
                        </c15:fullRef>
                        <c15:formulaRef>
                          <c15:sqref>Beispiel2!$G$26:$J$26</c15:sqref>
                        </c15:formulaRef>
                      </c:ext>
                    </c:extLst>
                    <c:numCache>
                      <c:formatCode>General</c:formatCode>
                      <c:ptCount val="4"/>
                      <c:pt idx="0">
                        <c:v>123456</c:v>
                      </c:pt>
                      <c:pt idx="1">
                        <c:v>132456</c:v>
                      </c:pt>
                      <c:pt idx="2">
                        <c:v>132456</c:v>
                      </c:pt>
                      <c:pt idx="3">
                        <c:v>111111</c:v>
                      </c:pt>
                    </c:numCache>
                  </c:numRef>
                </c:val>
                <c:smooth val="0"/>
                <c:extLst>
                  <c:ext xmlns:c16="http://schemas.microsoft.com/office/drawing/2014/chart" uri="{C3380CC4-5D6E-409C-BE32-E72D297353CC}">
                    <c16:uniqueId val="{00000003-F000-4BD1-B771-E03554E9E4CB}"/>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Beispiel2!$F$27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Beispiel2!$G$24:$V$24</c15:sqref>
                        </c15:fullRef>
                        <c15:formulaRef>
                          <c15:sqref>Beispiel2!$G$24:$J$24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Beispiel2!$G$27:$V$27</c15:sqref>
                        </c15:fullRef>
                        <c15:formulaRef>
                          <c15:sqref>Beispiel2!$G$27:$J$27</c15:sqref>
                        </c15:formulaRef>
                      </c:ext>
                    </c:extLst>
                    <c:numCache>
                      <c:formatCode>General</c:formatCode>
                      <c:ptCount val="4"/>
                      <c:pt idx="0">
                        <c:v>111</c:v>
                      </c:pt>
                      <c:pt idx="1">
                        <c:v>222</c:v>
                      </c:pt>
                      <c:pt idx="2">
                        <c:v>333</c:v>
                      </c:pt>
                      <c:pt idx="3">
                        <c:v>222</c:v>
                      </c:pt>
                    </c:numCache>
                  </c:numRef>
                </c:val>
                <c:smooth val="0"/>
                <c:extLst xmlns:c15="http://schemas.microsoft.com/office/drawing/2012/chart">
                  <c:ext xmlns:c16="http://schemas.microsoft.com/office/drawing/2014/chart" uri="{C3380CC4-5D6E-409C-BE32-E72D297353CC}">
                    <c16:uniqueId val="{00000004-F000-4BD1-B771-E03554E9E4CB}"/>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Beispiel2!$R$39</c:f>
          <c:strCache>
            <c:ptCount val="1"/>
            <c:pt idx="0">
              <c:v>Verbrauchskosten Beispielgebäude 2 Schule klein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Beispiel2!$F$32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Beispiel2!$G$24:$V$24</c15:sqref>
                  </c15:fullRef>
                </c:ext>
              </c:extLst>
              <c:f>Beispiel2!$G$24:$J$24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Beispiel2!$G$32:$V$32</c15:sqref>
                  </c15:fullRef>
                </c:ext>
              </c:extLst>
              <c:f>Beispiel2!$G$32:$J$32</c:f>
              <c:numCache>
                <c:formatCode>#,##0\ "€"</c:formatCode>
                <c:ptCount val="4"/>
                <c:pt idx="0">
                  <c:v>12345</c:v>
                </c:pt>
                <c:pt idx="1">
                  <c:v>13245</c:v>
                </c:pt>
                <c:pt idx="2">
                  <c:v>12345</c:v>
                </c:pt>
                <c:pt idx="3">
                  <c:v>13245</c:v>
                </c:pt>
              </c:numCache>
            </c:numRef>
          </c:val>
          <c:smooth val="0"/>
          <c:extLst>
            <c:ext xmlns:c16="http://schemas.microsoft.com/office/drawing/2014/chart" uri="{C3380CC4-5D6E-409C-BE32-E72D297353CC}">
              <c16:uniqueId val="{00000000-B138-44DF-9483-49AEDF98BCD7}"/>
            </c:ext>
          </c:extLst>
        </c:ser>
        <c:ser>
          <c:idx val="3"/>
          <c:order val="3"/>
          <c:tx>
            <c:strRef>
              <c:f>Beispiel2!$F$35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Beispiel2!$G$24:$V$24</c15:sqref>
                  </c15:fullRef>
                </c:ext>
              </c:extLst>
              <c:f>Beispiel2!$G$24:$J$24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Beispiel2!$G$35:$V$35</c15:sqref>
                  </c15:fullRef>
                </c:ext>
              </c:extLst>
              <c:f>Beispiel2!$G$35:$J$35</c:f>
              <c:numCache>
                <c:formatCode>General</c:formatCode>
                <c:ptCount val="4"/>
                <c:pt idx="0">
                  <c:v>24690</c:v>
                </c:pt>
                <c:pt idx="1">
                  <c:v>26490</c:v>
                </c:pt>
                <c:pt idx="2">
                  <c:v>24690</c:v>
                </c:pt>
                <c:pt idx="3">
                  <c:v>14565</c:v>
                </c:pt>
              </c:numCache>
            </c:numRef>
          </c:val>
          <c:smooth val="0"/>
          <c:extLst>
            <c:ext xmlns:c16="http://schemas.microsoft.com/office/drawing/2014/chart" uri="{C3380CC4-5D6E-409C-BE32-E72D297353CC}">
              <c16:uniqueId val="{00000001-B138-44DF-9483-49AEDF98BCD7}"/>
            </c:ext>
          </c:extLst>
        </c:ser>
        <c:ser>
          <c:idx val="4"/>
          <c:order val="4"/>
          <c:tx>
            <c:strRef>
              <c:f>Beispiel2!$F$36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Beispiel2!$G$24:$V$24</c15:sqref>
                  </c15:fullRef>
                </c:ext>
              </c:extLst>
              <c:f>Beispiel2!$G$24:$J$24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Beispiel2!$G$36:$V$36</c15:sqref>
                  </c15:fullRef>
                </c:ext>
              </c:extLst>
              <c:f>Beispiel2!$G$36:$J$36</c:f>
              <c:numCache>
                <c:formatCode>#,##0\ "€"</c:formatCode>
                <c:ptCount val="4"/>
                <c:pt idx="0">
                  <c:v>145</c:v>
                </c:pt>
                <c:pt idx="1">
                  <c:v>132</c:v>
                </c:pt>
                <c:pt idx="2">
                  <c:v>132</c:v>
                </c:pt>
                <c:pt idx="3">
                  <c:v>123</c:v>
                </c:pt>
              </c:numCache>
            </c:numRef>
          </c:val>
          <c:smooth val="0"/>
          <c:extLst>
            <c:ext xmlns:c16="http://schemas.microsoft.com/office/drawing/2014/chart" uri="{C3380CC4-5D6E-409C-BE32-E72D297353CC}">
              <c16:uniqueId val="{00000002-B138-44DF-9483-49AEDF98BCD7}"/>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Beispiel2!$F$33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Beispiel2!$G$24:$V$24</c15:sqref>
                        </c15:fullRef>
                        <c15:formulaRef>
                          <c15:sqref>Beispiel2!$G$24:$J$24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Beispiel2!$G$33:$V$33</c15:sqref>
                        </c15:fullRef>
                        <c15:formulaRef>
                          <c15:sqref>Beispiel2!$G$33:$J$33</c15:sqref>
                        </c15:formulaRef>
                      </c:ext>
                    </c:extLst>
                    <c:numCache>
                      <c:formatCode>#,##0\ "€"</c:formatCode>
                      <c:ptCount val="4"/>
                      <c:pt idx="0">
                        <c:v>12345</c:v>
                      </c:pt>
                      <c:pt idx="1">
                        <c:v>13245</c:v>
                      </c:pt>
                      <c:pt idx="2">
                        <c:v>12345</c:v>
                      </c:pt>
                      <c:pt idx="3">
                        <c:v>1320</c:v>
                      </c:pt>
                    </c:numCache>
                  </c:numRef>
                </c:val>
                <c:smooth val="0"/>
                <c:extLst>
                  <c:ext xmlns:c16="http://schemas.microsoft.com/office/drawing/2014/chart" uri="{C3380CC4-5D6E-409C-BE32-E72D297353CC}">
                    <c16:uniqueId val="{00000003-B138-44DF-9483-49AEDF98BCD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Beispiel2!$F$34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Beispiel2!$G$24:$V$24</c15:sqref>
                        </c15:fullRef>
                        <c15:formulaRef>
                          <c15:sqref>Beispiel2!$G$24:$J$24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Beispiel2!$G$34:$V$34</c15:sqref>
                        </c15:fullRef>
                        <c15:formulaRef>
                          <c15:sqref>Beispiel2!$G$34:$J$34</c15:sqref>
                        </c15:formulaRef>
                      </c:ext>
                    </c:extLst>
                    <c:numCache>
                      <c:formatCode>#,##0\ "€"</c:formatCode>
                      <c:ptCount val="4"/>
                      <c:pt idx="0">
                        <c:v>12345</c:v>
                      </c:pt>
                      <c:pt idx="1">
                        <c:v>13245</c:v>
                      </c:pt>
                      <c:pt idx="2">
                        <c:v>12345</c:v>
                      </c:pt>
                      <c:pt idx="3">
                        <c:v>13245</c:v>
                      </c:pt>
                    </c:numCache>
                  </c:numRef>
                </c:val>
                <c:smooth val="0"/>
                <c:extLst xmlns:c15="http://schemas.microsoft.com/office/drawing/2012/chart">
                  <c:ext xmlns:c16="http://schemas.microsoft.com/office/drawing/2014/chart" uri="{C3380CC4-5D6E-409C-BE32-E72D297353CC}">
                    <c16:uniqueId val="{00000004-B138-44DF-9483-49AEDF98BCD7}"/>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Beispiel3!$K$39</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Beispiel3!$F$25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Beispiel3!$G$24:$V$24</c15:sqref>
                  </c15:fullRef>
                </c:ext>
              </c:extLst>
              <c:f>Beispiel3!$G$24:$J$24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Beispiel3!$G$25:$V$25</c15:sqref>
                  </c15:fullRef>
                </c:ext>
              </c:extLst>
              <c:f>Beispiel3!$G$25:$J$25</c:f>
              <c:numCache>
                <c:formatCode>General</c:formatCode>
                <c:ptCount val="4"/>
                <c:pt idx="0">
                  <c:v>12345</c:v>
                </c:pt>
                <c:pt idx="1">
                  <c:v>13245</c:v>
                </c:pt>
                <c:pt idx="2">
                  <c:v>12345</c:v>
                </c:pt>
                <c:pt idx="3">
                  <c:v>3214</c:v>
                </c:pt>
              </c:numCache>
            </c:numRef>
          </c:val>
          <c:smooth val="0"/>
          <c:extLst>
            <c:ext xmlns:c16="http://schemas.microsoft.com/office/drawing/2014/chart" uri="{C3380CC4-5D6E-409C-BE32-E72D297353CC}">
              <c16:uniqueId val="{00000000-9D22-4FCF-A2AD-437FFE448E36}"/>
            </c:ext>
          </c:extLst>
        </c:ser>
        <c:ser>
          <c:idx val="3"/>
          <c:order val="3"/>
          <c:tx>
            <c:strRef>
              <c:f>Beispiel3!$F$28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Beispiel3!$G$24:$V$24</c15:sqref>
                  </c15:fullRef>
                </c:ext>
              </c:extLst>
              <c:f>Beispiel3!$G$24:$J$24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Beispiel3!$G$28:$V$28</c15:sqref>
                  </c15:fullRef>
                </c:ext>
              </c:extLst>
              <c:f>Beispiel3!$G$28:$J$28</c:f>
              <c:numCache>
                <c:formatCode>General</c:formatCode>
                <c:ptCount val="4"/>
                <c:pt idx="0">
                  <c:v>123567</c:v>
                </c:pt>
                <c:pt idx="1">
                  <c:v>132678</c:v>
                </c:pt>
                <c:pt idx="2">
                  <c:v>132789</c:v>
                </c:pt>
                <c:pt idx="3">
                  <c:v>65627</c:v>
                </c:pt>
              </c:numCache>
            </c:numRef>
          </c:val>
          <c:smooth val="0"/>
          <c:extLst>
            <c:ext xmlns:c16="http://schemas.microsoft.com/office/drawing/2014/chart" uri="{C3380CC4-5D6E-409C-BE32-E72D297353CC}">
              <c16:uniqueId val="{00000001-9D22-4FCF-A2AD-437FFE448E36}"/>
            </c:ext>
          </c:extLst>
        </c:ser>
        <c:ser>
          <c:idx val="4"/>
          <c:order val="4"/>
          <c:tx>
            <c:strRef>
              <c:f>Beispiel3!$F$29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Beispiel3!$G$24:$V$24</c15:sqref>
                  </c15:fullRef>
                </c:ext>
              </c:extLst>
              <c:f>Beispiel3!$G$24:$J$24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Beispiel3!$G$29:$V$29</c15:sqref>
                  </c15:fullRef>
                </c:ext>
              </c:extLst>
              <c:f>Beispiel3!$G$29:$J$29</c:f>
              <c:numCache>
                <c:formatCode>General</c:formatCode>
                <c:ptCount val="4"/>
                <c:pt idx="0">
                  <c:v>11</c:v>
                </c:pt>
                <c:pt idx="1">
                  <c:v>11</c:v>
                </c:pt>
                <c:pt idx="2">
                  <c:v>11</c:v>
                </c:pt>
                <c:pt idx="3">
                  <c:v>2</c:v>
                </c:pt>
              </c:numCache>
            </c:numRef>
          </c:val>
          <c:smooth val="0"/>
          <c:extLst>
            <c:ext xmlns:c16="http://schemas.microsoft.com/office/drawing/2014/chart" uri="{C3380CC4-5D6E-409C-BE32-E72D297353CC}">
              <c16:uniqueId val="{00000002-9D22-4FCF-A2AD-437FFE448E36}"/>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Beispiel3!$F$26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Beispiel3!$G$24:$V$24</c15:sqref>
                        </c15:fullRef>
                        <c15:formulaRef>
                          <c15:sqref>Beispiel3!$G$24:$J$24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Beispiel3!$G$26:$V$26</c15:sqref>
                        </c15:fullRef>
                        <c15:formulaRef>
                          <c15:sqref>Beispiel3!$G$26:$J$26</c15:sqref>
                        </c15:formulaRef>
                      </c:ext>
                    </c:extLst>
                    <c:numCache>
                      <c:formatCode>General</c:formatCode>
                      <c:ptCount val="4"/>
                      <c:pt idx="0">
                        <c:v>123456</c:v>
                      </c:pt>
                      <c:pt idx="1">
                        <c:v>132456</c:v>
                      </c:pt>
                      <c:pt idx="2">
                        <c:v>132456</c:v>
                      </c:pt>
                      <c:pt idx="3">
                        <c:v>65412</c:v>
                      </c:pt>
                    </c:numCache>
                  </c:numRef>
                </c:val>
                <c:smooth val="0"/>
                <c:extLst>
                  <c:ext xmlns:c16="http://schemas.microsoft.com/office/drawing/2014/chart" uri="{C3380CC4-5D6E-409C-BE32-E72D297353CC}">
                    <c16:uniqueId val="{00000003-9D22-4FCF-A2AD-437FFE448E3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Beispiel3!$F$27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Beispiel3!$G$24:$V$24</c15:sqref>
                        </c15:fullRef>
                        <c15:formulaRef>
                          <c15:sqref>Beispiel3!$G$24:$J$24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Beispiel3!$G$27:$V$27</c15:sqref>
                        </c15:fullRef>
                        <c15:formulaRef>
                          <c15:sqref>Beispiel3!$G$27:$J$27</c15:sqref>
                        </c15:formulaRef>
                      </c:ext>
                    </c:extLst>
                    <c:numCache>
                      <c:formatCode>General</c:formatCode>
                      <c:ptCount val="4"/>
                      <c:pt idx="0">
                        <c:v>111</c:v>
                      </c:pt>
                      <c:pt idx="1">
                        <c:v>222</c:v>
                      </c:pt>
                      <c:pt idx="2">
                        <c:v>333</c:v>
                      </c:pt>
                      <c:pt idx="3">
                        <c:v>215</c:v>
                      </c:pt>
                    </c:numCache>
                  </c:numRef>
                </c:val>
                <c:smooth val="0"/>
                <c:extLst xmlns:c15="http://schemas.microsoft.com/office/drawing/2012/chart">
                  <c:ext xmlns:c16="http://schemas.microsoft.com/office/drawing/2014/chart" uri="{C3380CC4-5D6E-409C-BE32-E72D297353CC}">
                    <c16:uniqueId val="{00000004-9D22-4FCF-A2AD-437FFE448E36}"/>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Beispiel3!$R$39</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Beispiel3!$F$32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Beispiel3!$G$24:$V$24</c15:sqref>
                  </c15:fullRef>
                </c:ext>
              </c:extLst>
              <c:f>Beispiel3!$G$24:$J$24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Beispiel3!$G$32:$V$32</c15:sqref>
                  </c15:fullRef>
                </c:ext>
              </c:extLst>
              <c:f>Beispiel3!$G$32:$J$32</c:f>
              <c:numCache>
                <c:formatCode>#,##0\ "€"</c:formatCode>
                <c:ptCount val="4"/>
                <c:pt idx="0">
                  <c:v>12345</c:v>
                </c:pt>
                <c:pt idx="1">
                  <c:v>13245</c:v>
                </c:pt>
                <c:pt idx="2">
                  <c:v>12345</c:v>
                </c:pt>
                <c:pt idx="3">
                  <c:v>13245</c:v>
                </c:pt>
              </c:numCache>
            </c:numRef>
          </c:val>
          <c:smooth val="0"/>
          <c:extLst>
            <c:ext xmlns:c16="http://schemas.microsoft.com/office/drawing/2014/chart" uri="{C3380CC4-5D6E-409C-BE32-E72D297353CC}">
              <c16:uniqueId val="{00000000-2C52-4EC7-B353-FBC195955489}"/>
            </c:ext>
          </c:extLst>
        </c:ser>
        <c:ser>
          <c:idx val="3"/>
          <c:order val="3"/>
          <c:tx>
            <c:strRef>
              <c:f>Beispiel3!$F$35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Beispiel3!$G$24:$V$24</c15:sqref>
                  </c15:fullRef>
                </c:ext>
              </c:extLst>
              <c:f>Beispiel3!$G$24:$J$24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Beispiel3!$G$35:$V$35</c15:sqref>
                  </c15:fullRef>
                </c:ext>
              </c:extLst>
              <c:f>Beispiel3!$G$35:$J$35</c:f>
              <c:numCache>
                <c:formatCode>General</c:formatCode>
                <c:ptCount val="4"/>
                <c:pt idx="0">
                  <c:v>24690</c:v>
                </c:pt>
                <c:pt idx="1">
                  <c:v>26490</c:v>
                </c:pt>
                <c:pt idx="2">
                  <c:v>24690</c:v>
                </c:pt>
                <c:pt idx="3">
                  <c:v>16459</c:v>
                </c:pt>
              </c:numCache>
            </c:numRef>
          </c:val>
          <c:smooth val="0"/>
          <c:extLst>
            <c:ext xmlns:c16="http://schemas.microsoft.com/office/drawing/2014/chart" uri="{C3380CC4-5D6E-409C-BE32-E72D297353CC}">
              <c16:uniqueId val="{00000001-2C52-4EC7-B353-FBC195955489}"/>
            </c:ext>
          </c:extLst>
        </c:ser>
        <c:ser>
          <c:idx val="4"/>
          <c:order val="4"/>
          <c:tx>
            <c:strRef>
              <c:f>Beispiel3!$F$36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Beispiel3!$G$24:$V$24</c15:sqref>
                  </c15:fullRef>
                </c:ext>
              </c:extLst>
              <c:f>Beispiel3!$G$24:$J$24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Beispiel3!$G$36:$V$36</c15:sqref>
                  </c15:fullRef>
                </c:ext>
              </c:extLst>
              <c:f>Beispiel3!$G$36:$J$36</c:f>
              <c:numCache>
                <c:formatCode>#,##0\ "€"</c:formatCode>
                <c:ptCount val="4"/>
                <c:pt idx="0">
                  <c:v>145</c:v>
                </c:pt>
                <c:pt idx="1">
                  <c:v>132</c:v>
                </c:pt>
                <c:pt idx="2">
                  <c:v>132</c:v>
                </c:pt>
                <c:pt idx="3">
                  <c:v>20</c:v>
                </c:pt>
              </c:numCache>
            </c:numRef>
          </c:val>
          <c:smooth val="0"/>
          <c:extLst>
            <c:ext xmlns:c16="http://schemas.microsoft.com/office/drawing/2014/chart" uri="{C3380CC4-5D6E-409C-BE32-E72D297353CC}">
              <c16:uniqueId val="{00000002-2C52-4EC7-B353-FBC195955489}"/>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Beispiel3!$F$33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Beispiel3!$G$24:$V$24</c15:sqref>
                        </c15:fullRef>
                        <c15:formulaRef>
                          <c15:sqref>Beispiel3!$G$24:$J$24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Beispiel3!$G$33:$V$33</c15:sqref>
                        </c15:fullRef>
                        <c15:formulaRef>
                          <c15:sqref>Beispiel3!$G$33:$J$33</c15:sqref>
                        </c15:formulaRef>
                      </c:ext>
                    </c:extLst>
                    <c:numCache>
                      <c:formatCode>#,##0\ "€"</c:formatCode>
                      <c:ptCount val="4"/>
                      <c:pt idx="0">
                        <c:v>12345</c:v>
                      </c:pt>
                      <c:pt idx="1">
                        <c:v>13245</c:v>
                      </c:pt>
                      <c:pt idx="2">
                        <c:v>12345</c:v>
                      </c:pt>
                      <c:pt idx="3">
                        <c:v>3214</c:v>
                      </c:pt>
                    </c:numCache>
                  </c:numRef>
                </c:val>
                <c:smooth val="0"/>
                <c:extLst>
                  <c:ext xmlns:c16="http://schemas.microsoft.com/office/drawing/2014/chart" uri="{C3380CC4-5D6E-409C-BE32-E72D297353CC}">
                    <c16:uniqueId val="{00000003-2C52-4EC7-B353-FBC19595548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Beispiel3!$F$34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Beispiel3!$G$24:$V$24</c15:sqref>
                        </c15:fullRef>
                        <c15:formulaRef>
                          <c15:sqref>Beispiel3!$G$24:$J$24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Beispiel3!$G$34:$V$34</c15:sqref>
                        </c15:fullRef>
                        <c15:formulaRef>
                          <c15:sqref>Beispiel3!$G$34:$J$34</c15:sqref>
                        </c15:formulaRef>
                      </c:ext>
                    </c:extLst>
                    <c:numCache>
                      <c:formatCode>#,##0\ "€"</c:formatCode>
                      <c:ptCount val="4"/>
                      <c:pt idx="0">
                        <c:v>12345</c:v>
                      </c:pt>
                      <c:pt idx="1">
                        <c:v>13245</c:v>
                      </c:pt>
                      <c:pt idx="2">
                        <c:v>12345</c:v>
                      </c:pt>
                      <c:pt idx="3">
                        <c:v>13245</c:v>
                      </c:pt>
                    </c:numCache>
                  </c:numRef>
                </c:val>
                <c:smooth val="0"/>
                <c:extLst xmlns:c15="http://schemas.microsoft.com/office/drawing/2012/chart">
                  <c:ext xmlns:c16="http://schemas.microsoft.com/office/drawing/2014/chart" uri="{C3380CC4-5D6E-409C-BE32-E72D297353CC}">
                    <c16:uniqueId val="{00000004-2C52-4EC7-B353-FBC195955489}"/>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Energie- und Wasserkosten je Gebäude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Gebäude'!$T$10:$T$11</c:f>
              <c:strCache>
                <c:ptCount val="2"/>
                <c:pt idx="0">
                  <c:v>Wärme Gesamt </c:v>
                </c:pt>
                <c:pt idx="1">
                  <c:v> [€]</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Gebäude'!$C$12:$C$38</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Gebäude'!$T$12:$T$38</c15:sqref>
                  </c15:fullRef>
                </c:ext>
              </c:extLst>
              <c:f>'Übersicht Gebäude'!$T$12:$T$16</c:f>
              <c:numCache>
                <c:formatCode>_-* #,##0\ "€"_-;\-* #,##0\ "€"_-;_-* "-"??\ "€"_-;_-@_-</c:formatCode>
                <c:ptCount val="5"/>
                <c:pt idx="0">
                  <c:v>26490</c:v>
                </c:pt>
                <c:pt idx="1">
                  <c:v>26490</c:v>
                </c:pt>
                <c:pt idx="2">
                  <c:v>14565</c:v>
                </c:pt>
                <c:pt idx="3">
                  <c:v>16459</c:v>
                </c:pt>
              </c:numCache>
            </c:numRef>
          </c:val>
          <c:extLst>
            <c:ext xmlns:c16="http://schemas.microsoft.com/office/drawing/2014/chart" uri="{C3380CC4-5D6E-409C-BE32-E72D297353CC}">
              <c16:uniqueId val="{00000000-EC72-47D0-8770-0EFC620CD093}"/>
            </c:ext>
          </c:extLst>
        </c:ser>
        <c:ser>
          <c:idx val="1"/>
          <c:order val="1"/>
          <c:tx>
            <c:strRef>
              <c:f>'Übersicht Gebäude'!$Q$10:$Q$11</c:f>
              <c:strCache>
                <c:ptCount val="2"/>
                <c:pt idx="0">
                  <c:v>Strom</c:v>
                </c:pt>
                <c:pt idx="1">
                  <c:v> [€]</c:v>
                </c:pt>
              </c:strCache>
            </c:strRef>
          </c:tx>
          <c:spPr>
            <a:solidFill>
              <a:srgbClr val="0070C0"/>
            </a:solidFill>
            <a:ln>
              <a:noFill/>
            </a:ln>
            <a:effectLst/>
          </c:spPr>
          <c:invertIfNegative val="0"/>
          <c:cat>
            <c:strRef>
              <c:extLst>
                <c:ext xmlns:c15="http://schemas.microsoft.com/office/drawing/2012/chart" uri="{02D57815-91ED-43cb-92C2-25804820EDAC}">
                  <c15:fullRef>
                    <c15:sqref>'Übersicht Gebäude'!$C$12:$C$38</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Gebäude'!$Q$12:$Q$38</c15:sqref>
                  </c15:fullRef>
                </c:ext>
              </c:extLst>
              <c:f>'Übersicht Gebäude'!$Q$12:$Q$16</c:f>
              <c:numCache>
                <c:formatCode>_-* #,##0\ "€"_-;\-* #,##0\ "€"_-;_-* "-"??\ "€"_-;_-@_-</c:formatCode>
                <c:ptCount val="5"/>
                <c:pt idx="0">
                  <c:v>13245</c:v>
                </c:pt>
                <c:pt idx="1">
                  <c:v>13245</c:v>
                </c:pt>
                <c:pt idx="2">
                  <c:v>13245</c:v>
                </c:pt>
                <c:pt idx="3">
                  <c:v>13245</c:v>
                </c:pt>
              </c:numCache>
            </c:numRef>
          </c:val>
          <c:extLst>
            <c:ext xmlns:c16="http://schemas.microsoft.com/office/drawing/2014/chart" uri="{C3380CC4-5D6E-409C-BE32-E72D297353CC}">
              <c16:uniqueId val="{00000001-EC72-47D0-8770-0EFC620CD093}"/>
            </c:ext>
          </c:extLst>
        </c:ser>
        <c:ser>
          <c:idx val="2"/>
          <c:order val="2"/>
          <c:tx>
            <c:strRef>
              <c:f>'Übersicht Gebäude'!$U$10:$U$11</c:f>
              <c:strCache>
                <c:ptCount val="2"/>
                <c:pt idx="0">
                  <c:v>Wasser</c:v>
                </c:pt>
                <c:pt idx="1">
                  <c:v> [€]</c:v>
                </c:pt>
              </c:strCache>
            </c:strRef>
          </c:tx>
          <c:spPr>
            <a:solidFill>
              <a:schemeClr val="accent3"/>
            </a:solidFill>
            <a:ln>
              <a:noFill/>
            </a:ln>
            <a:effectLst/>
          </c:spPr>
          <c:invertIfNegative val="0"/>
          <c:cat>
            <c:strRef>
              <c:extLst>
                <c:ext xmlns:c15="http://schemas.microsoft.com/office/drawing/2012/chart" uri="{02D57815-91ED-43cb-92C2-25804820EDAC}">
                  <c15:fullRef>
                    <c15:sqref>'Übersicht Gebäude'!$C$12:$C$38</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Gebäude'!$U$12:$U$39</c15:sqref>
                  </c15:fullRef>
                </c:ext>
              </c:extLst>
              <c:f>'Übersicht Gebäude'!$U$12:$U$16</c:f>
              <c:numCache>
                <c:formatCode>_-* #,##0\ "€"_-;\-* #,##0\ "€"_-;_-* "-"??\ "€"_-;_-@_-</c:formatCode>
                <c:ptCount val="5"/>
                <c:pt idx="0">
                  <c:v>123</c:v>
                </c:pt>
                <c:pt idx="1">
                  <c:v>121</c:v>
                </c:pt>
                <c:pt idx="2">
                  <c:v>123</c:v>
                </c:pt>
                <c:pt idx="3">
                  <c:v>20</c:v>
                </c:pt>
              </c:numCache>
            </c:numRef>
          </c:val>
          <c:extLst>
            <c:ext xmlns:c16="http://schemas.microsoft.com/office/drawing/2014/chart" uri="{C3380CC4-5D6E-409C-BE32-E72D297353CC}">
              <c16:uniqueId val="{00000002-EC72-47D0-8770-0EFC620CD093}"/>
            </c:ext>
          </c:extLst>
        </c:ser>
        <c:dLbls>
          <c:showLegendKey val="0"/>
          <c:showVal val="0"/>
          <c:showCatName val="0"/>
          <c:showSerName val="0"/>
          <c:showPercent val="0"/>
          <c:showBubbleSize val="0"/>
        </c:dLbls>
        <c:gapWidth val="182"/>
        <c:axId val="1518843952"/>
        <c:axId val="1518791184"/>
        <c:extLst/>
      </c:barChart>
      <c:catAx>
        <c:axId val="15188439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8791184"/>
        <c:crosses val="autoZero"/>
        <c:auto val="1"/>
        <c:lblAlgn val="ctr"/>
        <c:lblOffset val="100"/>
        <c:noMultiLvlLbl val="0"/>
      </c:catAx>
      <c:valAx>
        <c:axId val="1518791184"/>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Kosten in [€]</a:t>
                </a:r>
              </a:p>
            </c:rich>
          </c:tx>
          <c:layout>
            <c:manualLayout>
              <c:xMode val="edge"/>
              <c:yMode val="edge"/>
              <c:x val="0.76225284339457566"/>
              <c:y val="0.101733615221987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8843952"/>
        <c:crosses val="autoZero"/>
        <c:crossBetween val="between"/>
        <c:majorUnit val="1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'Übersicht Gebäude'!$Y$2</c:f>
          <c:strCache>
            <c:ptCount val="1"/>
            <c:pt idx="0">
              <c:v>Spez. Verbrauchswerte der Gebäude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Gebäude'!$Y$9:$Y$11</c:f>
              <c:strCache>
                <c:ptCount val="3"/>
                <c:pt idx="0">
                  <c:v>Spez. Verbrauch </c:v>
                </c:pt>
                <c:pt idx="1">
                  <c:v>Strom</c:v>
                </c:pt>
                <c:pt idx="2">
                  <c:v>[kWh/m²a]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'Übersicht Gebäude'!$C$12:$C$37</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Gebäude'!$Y$12:$Y$37</c15:sqref>
                  </c15:fullRef>
                </c:ext>
              </c:extLst>
              <c:f>'Übersicht Gebäude'!$Y$12:$Y$16</c:f>
              <c:numCache>
                <c:formatCode>0.0</c:formatCode>
                <c:ptCount val="5"/>
                <c:pt idx="0">
                  <c:v>9.017531044558071</c:v>
                </c:pt>
                <c:pt idx="1">
                  <c:v>9.0972733971997055</c:v>
                </c:pt>
                <c:pt idx="2">
                  <c:v>10.004051863857374</c:v>
                </c:pt>
                <c:pt idx="3">
                  <c:v>0.32140000000000002</c:v>
                </c:pt>
              </c:numCache>
            </c:numRef>
          </c:val>
          <c:extLst>
            <c:ext xmlns:c16="http://schemas.microsoft.com/office/drawing/2014/chart" uri="{C3380CC4-5D6E-409C-BE32-E72D297353CC}">
              <c16:uniqueId val="{00000000-D811-4CE7-A32B-6C2807ACC2DD}"/>
            </c:ext>
          </c:extLst>
        </c:ser>
        <c:ser>
          <c:idx val="1"/>
          <c:order val="1"/>
          <c:tx>
            <c:strRef>
              <c:f>'Übersicht Gebäude'!$Z$9:$Z$11</c:f>
              <c:strCache>
                <c:ptCount val="3"/>
                <c:pt idx="0">
                  <c:v>Spez. Verbrauch </c:v>
                </c:pt>
                <c:pt idx="1">
                  <c:v>Wärme</c:v>
                </c:pt>
                <c:pt idx="2">
                  <c:v>[kWh/m²a]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'Übersicht Gebäude'!$C$12:$C$37</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Gebäude'!$Z$12:$Z$37</c15:sqref>
                  </c15:fullRef>
                </c:ext>
              </c:extLst>
              <c:f>'Übersicht Gebäude'!$Z$12:$Z$16</c:f>
              <c:numCache>
                <c:formatCode>0.0</c:formatCode>
                <c:ptCount val="5"/>
                <c:pt idx="0">
                  <c:v>96.922571219868516</c:v>
                </c:pt>
                <c:pt idx="1">
                  <c:v>97.779661016949163</c:v>
                </c:pt>
                <c:pt idx="2">
                  <c:v>90.221231766612632</c:v>
                </c:pt>
                <c:pt idx="3">
                  <c:v>6.5626999999999995</c:v>
                </c:pt>
              </c:numCache>
            </c:numRef>
          </c:val>
          <c:extLst>
            <c:ext xmlns:c16="http://schemas.microsoft.com/office/drawing/2014/chart" uri="{C3380CC4-5D6E-409C-BE32-E72D297353CC}">
              <c16:uniqueId val="{00000001-D811-4CE7-A32B-6C2807ACC2DD}"/>
            </c:ext>
          </c:extLst>
        </c:ser>
        <c:ser>
          <c:idx val="2"/>
          <c:order val="2"/>
          <c:tx>
            <c:strRef>
              <c:f>'Übersicht Gebäude'!$AA$9:$AA$11</c:f>
              <c:strCache>
                <c:ptCount val="3"/>
                <c:pt idx="0">
                  <c:v>Spez. Verbrauch </c:v>
                </c:pt>
                <c:pt idx="1">
                  <c:v>Wasser</c:v>
                </c:pt>
                <c:pt idx="2">
                  <c:v>[l/m²a]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'Übersicht Gebäude'!$C$12:$C$37</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Gebäude'!$AA$12:$AA$37</c15:sqref>
                  </c15:fullRef>
                </c:ext>
              </c:extLst>
              <c:f>'Übersicht Gebäude'!$AA$12:$AA$16</c:f>
              <c:numCache>
                <c:formatCode>0.0</c:formatCode>
                <c:ptCount val="5"/>
                <c:pt idx="0">
                  <c:v>81.081081081081081</c:v>
                </c:pt>
                <c:pt idx="1">
                  <c:v>8.1061164333087685</c:v>
                </c:pt>
                <c:pt idx="2">
                  <c:v>8.9141004862236635</c:v>
                </c:pt>
                <c:pt idx="3">
                  <c:v>0.2</c:v>
                </c:pt>
              </c:numCache>
            </c:numRef>
          </c:val>
          <c:extLst>
            <c:ext xmlns:c16="http://schemas.microsoft.com/office/drawing/2014/chart" uri="{C3380CC4-5D6E-409C-BE32-E72D297353CC}">
              <c16:uniqueId val="{00000002-D811-4CE7-A32B-6C2807ACC2DD}"/>
            </c:ext>
          </c:extLst>
        </c:ser>
        <c:dLbls>
          <c:showLegendKey val="0"/>
          <c:showVal val="0"/>
          <c:showCatName val="0"/>
          <c:showSerName val="0"/>
          <c:showPercent val="0"/>
          <c:showBubbleSize val="0"/>
        </c:dLbls>
        <c:gapWidth val="182"/>
        <c:axId val="1511884736"/>
        <c:axId val="1522656832"/>
      </c:barChart>
      <c:catAx>
        <c:axId val="1511884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22656832"/>
        <c:crosses val="autoZero"/>
        <c:auto val="1"/>
        <c:lblAlgn val="ctr"/>
        <c:lblOffset val="100"/>
        <c:noMultiLvlLbl val="0"/>
      </c:catAx>
      <c:valAx>
        <c:axId val="1522656832"/>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Spez. Verbrauch in [kWh/m²a] bzw. [l/m²a]</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1884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'Übersicht Gebäude'!$AO$1</c:f>
          <c:strCache>
            <c:ptCount val="1"/>
            <c:pt idx="0">
              <c:v>Übersicht Baujahre der Bauteile bzw. der letzten Sanierung</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Gebäude'!$AM$9:$AM$10</c:f>
              <c:strCache>
                <c:ptCount val="2"/>
                <c:pt idx="0">
                  <c:v>Letzte Sanierung</c:v>
                </c:pt>
                <c:pt idx="1">
                  <c:v>Dach </c:v>
                </c:pt>
              </c:strCache>
            </c:strRef>
          </c:tx>
          <c:spPr>
            <a:solidFill>
              <a:schemeClr val="accent1"/>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Gebäude'!$AM$11:$AM$37</c15:sqref>
                  </c15:fullRef>
                </c:ext>
              </c:extLst>
              <c:f>'Übersicht Gebäude'!$AM$12:$AM$16</c:f>
              <c:numCache>
                <c:formatCode>General</c:formatCode>
                <c:ptCount val="5"/>
                <c:pt idx="0">
                  <c:v>1970</c:v>
                </c:pt>
                <c:pt idx="1">
                  <c:v>1980</c:v>
                </c:pt>
                <c:pt idx="2">
                  <c:v>1990</c:v>
                </c:pt>
                <c:pt idx="3">
                  <c:v>1960</c:v>
                </c:pt>
              </c:numCache>
            </c:numRef>
          </c:val>
          <c:extLst>
            <c:ext xmlns:c16="http://schemas.microsoft.com/office/drawing/2014/chart" uri="{C3380CC4-5D6E-409C-BE32-E72D297353CC}">
              <c16:uniqueId val="{00000000-6B9A-4D90-B7B9-193108971AA8}"/>
            </c:ext>
          </c:extLst>
        </c:ser>
        <c:ser>
          <c:idx val="1"/>
          <c:order val="1"/>
          <c:tx>
            <c:strRef>
              <c:f>'Übersicht Gebäude'!$AN$9:$AN$10</c:f>
              <c:strCache>
                <c:ptCount val="2"/>
                <c:pt idx="0">
                  <c:v>Letzte Sanierung</c:v>
                </c:pt>
                <c:pt idx="1">
                  <c:v>o. Geschossdecke </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Gebäude'!$AN$11:$AN$37</c15:sqref>
                  </c15:fullRef>
                </c:ext>
              </c:extLst>
              <c:f>'Übersicht Gebäude'!$AN$12:$AN$16</c:f>
              <c:numCache>
                <c:formatCode>General</c:formatCode>
                <c:ptCount val="5"/>
                <c:pt idx="0">
                  <c:v>1970</c:v>
                </c:pt>
                <c:pt idx="1">
                  <c:v>1980</c:v>
                </c:pt>
                <c:pt idx="2">
                  <c:v>1990</c:v>
                </c:pt>
                <c:pt idx="3">
                  <c:v>1960</c:v>
                </c:pt>
              </c:numCache>
            </c:numRef>
          </c:val>
          <c:extLst>
            <c:ext xmlns:c16="http://schemas.microsoft.com/office/drawing/2014/chart" uri="{C3380CC4-5D6E-409C-BE32-E72D297353CC}">
              <c16:uniqueId val="{00000001-6B9A-4D90-B7B9-193108971AA8}"/>
            </c:ext>
          </c:extLst>
        </c:ser>
        <c:ser>
          <c:idx val="2"/>
          <c:order val="2"/>
          <c:tx>
            <c:strRef>
              <c:f>'Übersicht Gebäude'!$AO$9:$AO$10</c:f>
              <c:strCache>
                <c:ptCount val="2"/>
                <c:pt idx="0">
                  <c:v>Letzte Sanierung</c:v>
                </c:pt>
                <c:pt idx="1">
                  <c:v>Außenwand </c:v>
                </c:pt>
              </c:strCache>
            </c:strRef>
          </c:tx>
          <c:spPr>
            <a:solidFill>
              <a:schemeClr val="accent3"/>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Gebäude'!$AO$11:$AO$37</c15:sqref>
                  </c15:fullRef>
                </c:ext>
              </c:extLst>
              <c:f>'Übersicht Gebäude'!$AO$12:$AO$16</c:f>
              <c:numCache>
                <c:formatCode>General</c:formatCode>
                <c:ptCount val="5"/>
                <c:pt idx="0">
                  <c:v>1970</c:v>
                </c:pt>
                <c:pt idx="1">
                  <c:v>1980</c:v>
                </c:pt>
                <c:pt idx="2">
                  <c:v>1990</c:v>
                </c:pt>
                <c:pt idx="3">
                  <c:v>1960</c:v>
                </c:pt>
              </c:numCache>
            </c:numRef>
          </c:val>
          <c:extLst>
            <c:ext xmlns:c16="http://schemas.microsoft.com/office/drawing/2014/chart" uri="{C3380CC4-5D6E-409C-BE32-E72D297353CC}">
              <c16:uniqueId val="{00000002-6B9A-4D90-B7B9-193108971AA8}"/>
            </c:ext>
          </c:extLst>
        </c:ser>
        <c:ser>
          <c:idx val="3"/>
          <c:order val="3"/>
          <c:tx>
            <c:strRef>
              <c:f>'Übersicht Gebäude'!$AP$9:$AP$10</c:f>
              <c:strCache>
                <c:ptCount val="2"/>
                <c:pt idx="0">
                  <c:v>Letzte Sanierung</c:v>
                </c:pt>
                <c:pt idx="1">
                  <c:v>Kellerdecke </c:v>
                </c:pt>
              </c:strCache>
            </c:strRef>
          </c:tx>
          <c:spPr>
            <a:solidFill>
              <a:schemeClr val="accent4"/>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Gebäude'!$AP$11:$AP$37</c15:sqref>
                  </c15:fullRef>
                </c:ext>
              </c:extLst>
              <c:f>'Übersicht Gebäude'!$AP$12:$AP$16</c:f>
              <c:numCache>
                <c:formatCode>General</c:formatCode>
                <c:ptCount val="5"/>
                <c:pt idx="0">
                  <c:v>1970</c:v>
                </c:pt>
                <c:pt idx="1">
                  <c:v>1980</c:v>
                </c:pt>
                <c:pt idx="2">
                  <c:v>1990</c:v>
                </c:pt>
                <c:pt idx="3">
                  <c:v>1960</c:v>
                </c:pt>
              </c:numCache>
            </c:numRef>
          </c:val>
          <c:extLst>
            <c:ext xmlns:c16="http://schemas.microsoft.com/office/drawing/2014/chart" uri="{C3380CC4-5D6E-409C-BE32-E72D297353CC}">
              <c16:uniqueId val="{00000003-6B9A-4D90-B7B9-193108971AA8}"/>
            </c:ext>
          </c:extLst>
        </c:ser>
        <c:ser>
          <c:idx val="4"/>
          <c:order val="4"/>
          <c:tx>
            <c:strRef>
              <c:f>'Übersicht Gebäude'!$AQ$9:$AQ$10</c:f>
              <c:strCache>
                <c:ptCount val="2"/>
                <c:pt idx="0">
                  <c:v>Letzte Sanierung</c:v>
                </c:pt>
                <c:pt idx="1">
                  <c:v>Fenster </c:v>
                </c:pt>
              </c:strCache>
            </c:strRef>
          </c:tx>
          <c:spPr>
            <a:solidFill>
              <a:schemeClr val="accent5"/>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Gebäude'!$AQ$11:$AQ$37</c15:sqref>
                  </c15:fullRef>
                </c:ext>
              </c:extLst>
              <c:f>'Übersicht Gebäude'!$AQ$12:$AQ$16</c:f>
              <c:numCache>
                <c:formatCode>General</c:formatCode>
                <c:ptCount val="5"/>
                <c:pt idx="0">
                  <c:v>1970</c:v>
                </c:pt>
                <c:pt idx="1">
                  <c:v>1980</c:v>
                </c:pt>
                <c:pt idx="2">
                  <c:v>2010</c:v>
                </c:pt>
                <c:pt idx="3">
                  <c:v>1960</c:v>
                </c:pt>
              </c:numCache>
            </c:numRef>
          </c:val>
          <c:extLst>
            <c:ext xmlns:c16="http://schemas.microsoft.com/office/drawing/2014/chart" uri="{C3380CC4-5D6E-409C-BE32-E72D297353CC}">
              <c16:uniqueId val="{00000004-6B9A-4D90-B7B9-193108971AA8}"/>
            </c:ext>
          </c:extLst>
        </c:ser>
        <c:ser>
          <c:idx val="5"/>
          <c:order val="5"/>
          <c:tx>
            <c:strRef>
              <c:f>'Übersicht Gebäude'!$AR$9:$AR$10</c:f>
              <c:strCache>
                <c:ptCount val="2"/>
                <c:pt idx="0">
                  <c:v>Letzte Sanierung</c:v>
                </c:pt>
                <c:pt idx="1">
                  <c:v>Türen </c:v>
                </c:pt>
              </c:strCache>
            </c:strRef>
          </c:tx>
          <c:spPr>
            <a:solidFill>
              <a:schemeClr val="accent6"/>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Gebäude'!$AR$11:$AR$37</c15:sqref>
                  </c15:fullRef>
                </c:ext>
              </c:extLst>
              <c:f>'Übersicht Gebäude'!$AR$12:$AR$16</c:f>
              <c:numCache>
                <c:formatCode>General</c:formatCode>
                <c:ptCount val="5"/>
                <c:pt idx="0">
                  <c:v>1970</c:v>
                </c:pt>
                <c:pt idx="1">
                  <c:v>1980</c:v>
                </c:pt>
                <c:pt idx="2">
                  <c:v>2000</c:v>
                </c:pt>
                <c:pt idx="3">
                  <c:v>1960</c:v>
                </c:pt>
              </c:numCache>
            </c:numRef>
          </c:val>
          <c:extLst>
            <c:ext xmlns:c16="http://schemas.microsoft.com/office/drawing/2014/chart" uri="{C3380CC4-5D6E-409C-BE32-E72D297353CC}">
              <c16:uniqueId val="{00000005-6B9A-4D90-B7B9-193108971AA8}"/>
            </c:ext>
          </c:extLst>
        </c:ser>
        <c:ser>
          <c:idx val="6"/>
          <c:order val="6"/>
          <c:tx>
            <c:strRef>
              <c:f>'Übersicht Gebäude'!$AS$9:$AS$10</c:f>
              <c:strCache>
                <c:ptCount val="2"/>
                <c:pt idx="0">
                  <c:v>Letzte Sanierung</c:v>
                </c:pt>
                <c:pt idx="1">
                  <c:v>Hauptwärmeerzeuger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('Übersicht Gebäude'!$C$11:$C$37,'Übersicht Gebäude'!$AL$11:$AL$37)</c15:sqref>
                  </c15:fullRef>
                </c:ext>
              </c:extLst>
              <c:f>('Übersicht Gebäude'!$C$12:$C$16,'Übersicht Gebäude'!$AL$11:$AL$37)</c:f>
              <c:strCache>
                <c:ptCount val="10"/>
                <c:pt idx="0">
                  <c:v>Beispielgebäude</c:v>
                </c:pt>
                <c:pt idx="1">
                  <c:v>Beispielgebäude 2 Schule</c:v>
                </c:pt>
                <c:pt idx="2">
                  <c:v>Beispielgebäude 2 Schule klein</c:v>
                </c:pt>
                <c:pt idx="3">
                  <c:v>Beispielgebäude 3 Turnhalle </c:v>
                </c:pt>
                <c:pt idx="6">
                  <c:v>1970</c:v>
                </c:pt>
                <c:pt idx="7">
                  <c:v>1980</c:v>
                </c:pt>
                <c:pt idx="8">
                  <c:v>1990</c:v>
                </c:pt>
                <c:pt idx="9">
                  <c:v>1960</c:v>
                </c:pt>
              </c:strCache>
            </c:strRef>
          </c:cat>
          <c:val>
            <c:numRef>
              <c:extLst>
                <c:ext xmlns:c15="http://schemas.microsoft.com/office/drawing/2012/chart" uri="{02D57815-91ED-43cb-92C2-25804820EDAC}">
                  <c15:fullRef>
                    <c15:sqref>'Übersicht Gebäude'!$AS$11:$AS$37</c15:sqref>
                  </c15:fullRef>
                </c:ext>
              </c:extLst>
              <c:f>'Übersicht Gebäude'!$AS$12:$AS$16</c:f>
              <c:numCache>
                <c:formatCode>General</c:formatCode>
                <c:ptCount val="5"/>
                <c:pt idx="0">
                  <c:v>1998</c:v>
                </c:pt>
                <c:pt idx="1">
                  <c:v>1998</c:v>
                </c:pt>
                <c:pt idx="2">
                  <c:v>2010</c:v>
                </c:pt>
                <c:pt idx="3">
                  <c:v>1998</c:v>
                </c:pt>
              </c:numCache>
            </c:numRef>
          </c:val>
          <c:extLst>
            <c:ext xmlns:c16="http://schemas.microsoft.com/office/drawing/2014/chart" uri="{C3380CC4-5D6E-409C-BE32-E72D297353CC}">
              <c16:uniqueId val="{00000006-6B9A-4D90-B7B9-193108971AA8}"/>
            </c:ext>
          </c:extLst>
        </c:ser>
        <c:ser>
          <c:idx val="7"/>
          <c:order val="7"/>
          <c:tx>
            <c:strRef>
              <c:f>'Übersicht Gebäude'!$AL$9:$AL$10</c:f>
              <c:strCache>
                <c:ptCount val="2"/>
                <c:pt idx="0">
                  <c:v>Gebäude</c:v>
                </c:pt>
                <c:pt idx="1">
                  <c:v>Baujahr</c:v>
                </c:pt>
              </c:strCache>
            </c:strRef>
          </c:tx>
          <c:spPr>
            <a:solidFill>
              <a:schemeClr val="accent2">
                <a:lumMod val="60000"/>
              </a:schemeClr>
            </a:solidFill>
            <a:ln>
              <a:noFill/>
            </a:ln>
            <a:effectLst/>
          </c:spPr>
          <c:invertIfNegative val="0"/>
          <c:cat>
            <c:strLit>
              <c:ptCount val="5"/>
              <c:pt idx="0">
                <c:v>Beispielgebäude</c:v>
              </c:pt>
              <c:pt idx="1">
                <c:v>Beispielgebäude 2 Schule</c:v>
              </c:pt>
              <c:pt idx="2">
                <c:v>Beispielgebäude 2 Schule klein</c:v>
              </c:pt>
              <c:pt idx="3">
                <c:v>Beispielgebäude 3 Turnhalle </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'Übersicht Gebäude'!$AL$11:$AL$37</c15:sqref>
                  </c15:fullRef>
                </c:ext>
              </c:extLst>
              <c:f>'Übersicht Gebäude'!$AL$12:$AL$16</c:f>
              <c:numCache>
                <c:formatCode>General</c:formatCode>
                <c:ptCount val="5"/>
                <c:pt idx="0">
                  <c:v>1970</c:v>
                </c:pt>
                <c:pt idx="1">
                  <c:v>1980</c:v>
                </c:pt>
                <c:pt idx="2">
                  <c:v>1990</c:v>
                </c:pt>
                <c:pt idx="3">
                  <c:v>1960</c:v>
                </c:pt>
              </c:numCache>
            </c:numRef>
          </c:val>
          <c:extLst>
            <c:ext xmlns:c16="http://schemas.microsoft.com/office/drawing/2014/chart" uri="{C3380CC4-5D6E-409C-BE32-E72D297353CC}">
              <c16:uniqueId val="{00000008-6B9A-4D90-B7B9-193108971AA8}"/>
            </c:ext>
          </c:extLst>
        </c:ser>
        <c:dLbls>
          <c:showLegendKey val="0"/>
          <c:showVal val="0"/>
          <c:showCatName val="0"/>
          <c:showSerName val="0"/>
          <c:showPercent val="0"/>
          <c:showBubbleSize val="0"/>
        </c:dLbls>
        <c:gapWidth val="182"/>
        <c:axId val="1515907920"/>
        <c:axId val="1362595328"/>
      </c:barChart>
      <c:catAx>
        <c:axId val="1515907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1362595328"/>
        <c:crosses val="autoZero"/>
        <c:auto val="1"/>
        <c:lblAlgn val="ctr"/>
        <c:lblOffset val="100"/>
        <c:noMultiLvlLbl val="0"/>
      </c:catAx>
      <c:valAx>
        <c:axId val="1362595328"/>
        <c:scaling>
          <c:orientation val="minMax"/>
          <c:min val="195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a:t>Baujahr</a:t>
                </a:r>
                <a:r>
                  <a:rPr lang="de-DE" sz="1200" baseline="0"/>
                  <a:t> </a:t>
                </a:r>
                <a:r>
                  <a:rPr lang="de-DE" sz="1200"/>
                  <a:t>bzw. </a:t>
                </a:r>
                <a:r>
                  <a:rPr lang="de-DE" sz="1200" baseline="0"/>
                  <a:t>Jahr der letzten Sanierung</a:t>
                </a:r>
                <a:endParaRPr lang="de-DE" sz="1200"/>
              </a:p>
            </c:rich>
          </c:tx>
          <c:layout>
            <c:manualLayout>
              <c:xMode val="edge"/>
              <c:yMode val="edge"/>
              <c:x val="0.45930217961885206"/>
              <c:y val="7.185667752442997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159079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'Übersicht Gebäude'!$AI$9</c:f>
          <c:strCache>
            <c:ptCount val="1"/>
            <c:pt idx="0">
              <c:v>THG Emissionen der Gebäude inkl. Vorketten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strRef>
              <c:f>'Übersicht Gebäude'!$AI$9:$AI$11</c:f>
              <c:strCache>
                <c:ptCount val="3"/>
                <c:pt idx="0">
                  <c:v>THG Emissionen der Gebäude inkl. Vorketten</c:v>
                </c:pt>
                <c:pt idx="1">
                  <c:v>Strom</c:v>
                </c:pt>
                <c:pt idx="2">
                  <c:v>CO2e [kg/a]</c:v>
                </c:pt>
              </c:strCache>
            </c:strRef>
          </c:tx>
          <c:spPr>
            <a:solidFill>
              <a:schemeClr val="accent1"/>
            </a:solidFill>
            <a:ln>
              <a:noFill/>
            </a:ln>
            <a:effectLst/>
          </c:spPr>
          <c:invertIfNegative val="0"/>
          <c:cat>
            <c:strRef>
              <c:extLst>
                <c:ext xmlns:c15="http://schemas.microsoft.com/office/drawing/2012/chart" uri="{02D57815-91ED-43cb-92C2-25804820EDAC}">
                  <c15:fullRef>
                    <c15:sqref>'Übersicht Gebäude'!$C$12:$C$37</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Gebäude'!$AI$12:$AI$37</c15:sqref>
                  </c15:fullRef>
                </c:ext>
              </c:extLst>
              <c:f>'Übersicht Gebäude'!$AI$12:$AI$16</c:f>
              <c:numCache>
                <c:formatCode>0</c:formatCode>
                <c:ptCount val="5"/>
                <c:pt idx="0">
                  <c:v>4938</c:v>
                </c:pt>
                <c:pt idx="1">
                  <c:v>4938</c:v>
                </c:pt>
                <c:pt idx="2">
                  <c:v>4938</c:v>
                </c:pt>
                <c:pt idx="3">
                  <c:v>1285.5999999999999</c:v>
                </c:pt>
              </c:numCache>
            </c:numRef>
          </c:val>
          <c:extLst>
            <c:ext xmlns:c16="http://schemas.microsoft.com/office/drawing/2014/chart" uri="{C3380CC4-5D6E-409C-BE32-E72D297353CC}">
              <c16:uniqueId val="{00000000-DBEA-40F2-9EF4-99872EADAC16}"/>
            </c:ext>
          </c:extLst>
        </c:ser>
        <c:ser>
          <c:idx val="1"/>
          <c:order val="1"/>
          <c:tx>
            <c:strRef>
              <c:f>'Übersicht Gebäude'!$AJ$9:$AJ$11</c:f>
              <c:strCache>
                <c:ptCount val="3"/>
                <c:pt idx="0">
                  <c:v>THG Emissionen der Gebäude inkl. Vorketten</c:v>
                </c:pt>
                <c:pt idx="1">
                  <c:v>Wärme</c:v>
                </c:pt>
                <c:pt idx="2">
                  <c:v>CO2e [kg/a]</c:v>
                </c:pt>
              </c:strCache>
            </c:strRef>
          </c:tx>
          <c:spPr>
            <a:solidFill>
              <a:schemeClr val="accent2"/>
            </a:solidFill>
            <a:ln>
              <a:noFill/>
            </a:ln>
            <a:effectLst/>
          </c:spPr>
          <c:invertIfNegative val="0"/>
          <c:cat>
            <c:strRef>
              <c:extLst>
                <c:ext xmlns:c15="http://schemas.microsoft.com/office/drawing/2012/chart" uri="{02D57815-91ED-43cb-92C2-25804820EDAC}">
                  <c15:fullRef>
                    <c15:sqref>'Übersicht Gebäude'!$C$12:$C$37</c15:sqref>
                  </c15:fullRef>
                </c:ext>
              </c:extLst>
              <c:f>'Übersicht Gebäude'!$C$12:$C$16</c:f>
              <c:strCache>
                <c:ptCount val="4"/>
                <c:pt idx="0">
                  <c:v>Beispielgebäude</c:v>
                </c:pt>
                <c:pt idx="1">
                  <c:v>Beispielgebäude 2 Schule</c:v>
                </c:pt>
                <c:pt idx="2">
                  <c:v>Beispielgebäude 2 Schule klein</c:v>
                </c:pt>
                <c:pt idx="3">
                  <c:v>Beispielgebäude 3 Turnhalle </c:v>
                </c:pt>
              </c:strCache>
            </c:strRef>
          </c:cat>
          <c:val>
            <c:numRef>
              <c:extLst>
                <c:ext xmlns:c15="http://schemas.microsoft.com/office/drawing/2012/chart" uri="{02D57815-91ED-43cb-92C2-25804820EDAC}">
                  <c15:fullRef>
                    <c15:sqref>'Übersicht Gebäude'!$AJ$12:$AJ$37</c15:sqref>
                  </c15:fullRef>
                </c:ext>
              </c:extLst>
              <c:f>'Übersicht Gebäude'!$AJ$12:$AJ$16</c:f>
              <c:numCache>
                <c:formatCode>0</c:formatCode>
                <c:ptCount val="5"/>
                <c:pt idx="0">
                  <c:v>33205.050000000003</c:v>
                </c:pt>
                <c:pt idx="1">
                  <c:v>33205.050000000003</c:v>
                </c:pt>
                <c:pt idx="2">
                  <c:v>27866.55</c:v>
                </c:pt>
                <c:pt idx="3">
                  <c:v>16439</c:v>
                </c:pt>
              </c:numCache>
            </c:numRef>
          </c:val>
          <c:extLst>
            <c:ext xmlns:c16="http://schemas.microsoft.com/office/drawing/2014/chart" uri="{C3380CC4-5D6E-409C-BE32-E72D297353CC}">
              <c16:uniqueId val="{00000001-DBEA-40F2-9EF4-99872EADAC16}"/>
            </c:ext>
          </c:extLst>
        </c:ser>
        <c:dLbls>
          <c:showLegendKey val="0"/>
          <c:showVal val="0"/>
          <c:showCatName val="0"/>
          <c:showSerName val="0"/>
          <c:showPercent val="0"/>
          <c:showBubbleSize val="0"/>
        </c:dLbls>
        <c:gapWidth val="150"/>
        <c:axId val="1515907520"/>
        <c:axId val="1531324960"/>
      </c:barChart>
      <c:catAx>
        <c:axId val="1515907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31324960"/>
        <c:crosses val="autoZero"/>
        <c:auto val="1"/>
        <c:lblAlgn val="ctr"/>
        <c:lblOffset val="100"/>
        <c:noMultiLvlLbl val="0"/>
      </c:catAx>
      <c:valAx>
        <c:axId val="153132496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de-DE" sz="1100"/>
                  <a:t>THG</a:t>
                </a:r>
                <a:r>
                  <a:rPr lang="de-DE" sz="1100" baseline="0"/>
                  <a:t> Emissionen in [kg/a]</a:t>
                </a:r>
                <a:endParaRPr lang="de-DE" sz="1100"/>
              </a:p>
            </c:rich>
          </c:tx>
          <c:layout>
            <c:manualLayout>
              <c:xMode val="edge"/>
              <c:yMode val="edge"/>
              <c:x val="0.71611061503909945"/>
              <c:y val="9.733047822983584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1590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Geb.Vorlage!$K$39</c:f>
          <c:strCache>
            <c:ptCount val="1"/>
            <c:pt idx="0">
              <c:v>Energie-und Wasserverbrauch Beispielgebäude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Geb.Vorlage!$F$25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Geb.Vorlage!$G$24:$V$24</c15:sqref>
                  </c15:fullRef>
                </c:ext>
              </c:extLst>
              <c:f>Geb.Vorlage!$G$24:$J$24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Geb.Vorlage!$G$25:$V$25</c15:sqref>
                  </c15:fullRef>
                </c:ext>
              </c:extLst>
              <c:f>Geb.Vorlage!$G$25:$J$25</c:f>
              <c:numCache>
                <c:formatCode>#,##0</c:formatCode>
                <c:ptCount val="4"/>
                <c:pt idx="0">
                  <c:v>12345</c:v>
                </c:pt>
                <c:pt idx="1">
                  <c:v>13245</c:v>
                </c:pt>
                <c:pt idx="2">
                  <c:v>12345</c:v>
                </c:pt>
                <c:pt idx="3">
                  <c:v>12345</c:v>
                </c:pt>
              </c:numCache>
            </c:numRef>
          </c:val>
          <c:smooth val="0"/>
          <c:extLst>
            <c:ext xmlns:c16="http://schemas.microsoft.com/office/drawing/2014/chart" uri="{C3380CC4-5D6E-409C-BE32-E72D297353CC}">
              <c16:uniqueId val="{00000000-D120-48AE-967E-56C27B05466A}"/>
            </c:ext>
          </c:extLst>
        </c:ser>
        <c:ser>
          <c:idx val="3"/>
          <c:order val="3"/>
          <c:tx>
            <c:strRef>
              <c:f>Geb.Vorlage!$F$28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Geb.Vorlage!$G$24:$V$24</c15:sqref>
                  </c15:fullRef>
                </c:ext>
              </c:extLst>
              <c:f>Geb.Vorlage!$G$24:$J$24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Geb.Vorlage!$G$28:$V$28</c15:sqref>
                  </c15:fullRef>
                </c:ext>
              </c:extLst>
              <c:f>Geb.Vorlage!$G$28:$J$28</c:f>
              <c:numCache>
                <c:formatCode>#,##0</c:formatCode>
                <c:ptCount val="4"/>
                <c:pt idx="0">
                  <c:v>123567</c:v>
                </c:pt>
                <c:pt idx="1">
                  <c:v>132678</c:v>
                </c:pt>
                <c:pt idx="2">
                  <c:v>132789</c:v>
                </c:pt>
                <c:pt idx="3">
                  <c:v>132687</c:v>
                </c:pt>
              </c:numCache>
            </c:numRef>
          </c:val>
          <c:smooth val="0"/>
          <c:extLst>
            <c:ext xmlns:c16="http://schemas.microsoft.com/office/drawing/2014/chart" uri="{C3380CC4-5D6E-409C-BE32-E72D297353CC}">
              <c16:uniqueId val="{00000003-D120-48AE-967E-56C27B05466A}"/>
            </c:ext>
          </c:extLst>
        </c:ser>
        <c:ser>
          <c:idx val="4"/>
          <c:order val="4"/>
          <c:tx>
            <c:strRef>
              <c:f>Geb.Vorlage!$F$29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Geb.Vorlage!$G$24:$V$24</c15:sqref>
                  </c15:fullRef>
                </c:ext>
              </c:extLst>
              <c:f>Geb.Vorlage!$G$24:$J$24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Geb.Vorlage!$G$29:$V$29</c15:sqref>
                  </c15:fullRef>
                </c:ext>
              </c:extLst>
              <c:f>Geb.Vorlage!$G$29:$J$29</c:f>
              <c:numCache>
                <c:formatCode>#,##0</c:formatCode>
                <c:ptCount val="4"/>
                <c:pt idx="0">
                  <c:v>111</c:v>
                </c:pt>
                <c:pt idx="1">
                  <c:v>111</c:v>
                </c:pt>
                <c:pt idx="2">
                  <c:v>111</c:v>
                </c:pt>
                <c:pt idx="3">
                  <c:v>111</c:v>
                </c:pt>
              </c:numCache>
            </c:numRef>
          </c:val>
          <c:smooth val="0"/>
          <c:extLst>
            <c:ext xmlns:c16="http://schemas.microsoft.com/office/drawing/2014/chart" uri="{C3380CC4-5D6E-409C-BE32-E72D297353CC}">
              <c16:uniqueId val="{00000004-D120-48AE-967E-56C27B05466A}"/>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Geb.Vorlage!$F$26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Geb.Vorlage!$G$24:$V$24</c15:sqref>
                        </c15:fullRef>
                        <c15:formulaRef>
                          <c15:sqref>Geb.Vorlage!$G$24:$J$24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Geb.Vorlage!$G$26:$V$26</c15:sqref>
                        </c15:fullRef>
                        <c15:formulaRef>
                          <c15:sqref>Geb.Vorlage!$G$26:$J$26</c15:sqref>
                        </c15:formulaRef>
                      </c:ext>
                    </c:extLst>
                    <c:numCache>
                      <c:formatCode>#,##0</c:formatCode>
                      <c:ptCount val="4"/>
                      <c:pt idx="0">
                        <c:v>123456</c:v>
                      </c:pt>
                      <c:pt idx="1">
                        <c:v>132456</c:v>
                      </c:pt>
                      <c:pt idx="2">
                        <c:v>132456</c:v>
                      </c:pt>
                      <c:pt idx="3">
                        <c:v>132465</c:v>
                      </c:pt>
                    </c:numCache>
                  </c:numRef>
                </c:val>
                <c:smooth val="0"/>
                <c:extLst>
                  <c:ext xmlns:c16="http://schemas.microsoft.com/office/drawing/2014/chart" uri="{C3380CC4-5D6E-409C-BE32-E72D297353CC}">
                    <c16:uniqueId val="{00000001-D120-48AE-967E-56C27B05466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Geb.Vorlage!$F$27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Geb.Vorlage!$G$24:$V$24</c15:sqref>
                        </c15:fullRef>
                        <c15:formulaRef>
                          <c15:sqref>Geb.Vorlage!$G$24:$J$24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Geb.Vorlage!$G$27:$V$27</c15:sqref>
                        </c15:fullRef>
                        <c15:formulaRef>
                          <c15:sqref>Geb.Vorlage!$G$27:$J$27</c15:sqref>
                        </c15:formulaRef>
                      </c:ext>
                    </c:extLst>
                    <c:numCache>
                      <c:formatCode>#,##0</c:formatCode>
                      <c:ptCount val="4"/>
                      <c:pt idx="0">
                        <c:v>111</c:v>
                      </c:pt>
                      <c:pt idx="1">
                        <c:v>222</c:v>
                      </c:pt>
                      <c:pt idx="2">
                        <c:v>333</c:v>
                      </c:pt>
                      <c:pt idx="3">
                        <c:v>222</c:v>
                      </c:pt>
                    </c:numCache>
                  </c:numRef>
                </c:val>
                <c:smooth val="0"/>
                <c:extLst xmlns:c15="http://schemas.microsoft.com/office/drawing/2012/chart">
                  <c:ext xmlns:c16="http://schemas.microsoft.com/office/drawing/2014/chart" uri="{C3380CC4-5D6E-409C-BE32-E72D297353CC}">
                    <c16:uniqueId val="{00000002-D120-48AE-967E-56C27B05466A}"/>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Geb.Vorlage!$R$39</c:f>
          <c:strCache>
            <c:ptCount val="1"/>
            <c:pt idx="0">
              <c:v>Verbrauchskosten Beispielgebäude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Geb.Vorlage!$F$32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Geb.Vorlage!$G$24:$V$24</c15:sqref>
                  </c15:fullRef>
                </c:ext>
              </c:extLst>
              <c:f>Geb.Vorlage!$G$24:$J$24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Geb.Vorlage!$G$32:$V$32</c15:sqref>
                  </c15:fullRef>
                </c:ext>
              </c:extLst>
              <c:f>Geb.Vorlage!$G$32:$J$32</c:f>
              <c:numCache>
                <c:formatCode>#,##0\ "€"</c:formatCode>
                <c:ptCount val="4"/>
                <c:pt idx="0">
                  <c:v>12345</c:v>
                </c:pt>
                <c:pt idx="1">
                  <c:v>13245</c:v>
                </c:pt>
                <c:pt idx="2">
                  <c:v>12345</c:v>
                </c:pt>
                <c:pt idx="3">
                  <c:v>13245</c:v>
                </c:pt>
              </c:numCache>
            </c:numRef>
          </c:val>
          <c:smooth val="0"/>
          <c:extLst>
            <c:ext xmlns:c16="http://schemas.microsoft.com/office/drawing/2014/chart" uri="{C3380CC4-5D6E-409C-BE32-E72D297353CC}">
              <c16:uniqueId val="{00000000-E76A-4B4C-A5AE-015C7E105B05}"/>
            </c:ext>
          </c:extLst>
        </c:ser>
        <c:ser>
          <c:idx val="3"/>
          <c:order val="3"/>
          <c:tx>
            <c:strRef>
              <c:f>Geb.Vorlage!$F$35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Geb.Vorlage!$G$24:$V$24</c15:sqref>
                  </c15:fullRef>
                </c:ext>
              </c:extLst>
              <c:f>Geb.Vorlage!$G$24:$J$24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Geb.Vorlage!$G$35:$V$35</c15:sqref>
                  </c15:fullRef>
                </c:ext>
              </c:extLst>
              <c:f>Geb.Vorlage!$G$35:$J$35</c:f>
              <c:numCache>
                <c:formatCode>General</c:formatCode>
                <c:ptCount val="4"/>
                <c:pt idx="0">
                  <c:v>24690</c:v>
                </c:pt>
                <c:pt idx="1">
                  <c:v>26490</c:v>
                </c:pt>
                <c:pt idx="2">
                  <c:v>24690</c:v>
                </c:pt>
                <c:pt idx="3">
                  <c:v>26490</c:v>
                </c:pt>
              </c:numCache>
            </c:numRef>
          </c:val>
          <c:smooth val="0"/>
          <c:extLst>
            <c:ext xmlns:c16="http://schemas.microsoft.com/office/drawing/2014/chart" uri="{C3380CC4-5D6E-409C-BE32-E72D297353CC}">
              <c16:uniqueId val="{00000001-E76A-4B4C-A5AE-015C7E105B05}"/>
            </c:ext>
          </c:extLst>
        </c:ser>
        <c:ser>
          <c:idx val="4"/>
          <c:order val="4"/>
          <c:tx>
            <c:strRef>
              <c:f>Geb.Vorlage!$F$36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Geb.Vorlage!$G$24:$V$24</c15:sqref>
                  </c15:fullRef>
                </c:ext>
              </c:extLst>
              <c:f>Geb.Vorlage!$G$24:$J$24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Geb.Vorlage!$G$36:$V$36</c15:sqref>
                  </c15:fullRef>
                </c:ext>
              </c:extLst>
              <c:f>Geb.Vorlage!$G$36:$J$36</c:f>
              <c:numCache>
                <c:formatCode>#,##0\ "€"</c:formatCode>
                <c:ptCount val="4"/>
                <c:pt idx="0">
                  <c:v>145</c:v>
                </c:pt>
                <c:pt idx="1">
                  <c:v>132</c:v>
                </c:pt>
                <c:pt idx="2">
                  <c:v>132</c:v>
                </c:pt>
                <c:pt idx="3">
                  <c:v>123</c:v>
                </c:pt>
              </c:numCache>
            </c:numRef>
          </c:val>
          <c:smooth val="0"/>
          <c:extLst>
            <c:ext xmlns:c16="http://schemas.microsoft.com/office/drawing/2014/chart" uri="{C3380CC4-5D6E-409C-BE32-E72D297353CC}">
              <c16:uniqueId val="{00000004-E76A-4B4C-A5AE-015C7E105B05}"/>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Geb.Vorlage!$F$33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Geb.Vorlage!$G$24:$V$24</c15:sqref>
                        </c15:fullRef>
                        <c15:formulaRef>
                          <c15:sqref>Geb.Vorlage!$G$24:$J$24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Geb.Vorlage!$G$33:$V$33</c15:sqref>
                        </c15:fullRef>
                        <c15:formulaRef>
                          <c15:sqref>Geb.Vorlage!$G$33:$J$33</c15:sqref>
                        </c15:formulaRef>
                      </c:ext>
                    </c:extLst>
                    <c:numCache>
                      <c:formatCode>#,##0\ "€"</c:formatCode>
                      <c:ptCount val="4"/>
                      <c:pt idx="0">
                        <c:v>12345</c:v>
                      </c:pt>
                      <c:pt idx="1">
                        <c:v>13245</c:v>
                      </c:pt>
                      <c:pt idx="2">
                        <c:v>12345</c:v>
                      </c:pt>
                      <c:pt idx="3">
                        <c:v>13245</c:v>
                      </c:pt>
                    </c:numCache>
                  </c:numRef>
                </c:val>
                <c:smooth val="0"/>
                <c:extLst>
                  <c:ext xmlns:c16="http://schemas.microsoft.com/office/drawing/2014/chart" uri="{C3380CC4-5D6E-409C-BE32-E72D297353CC}">
                    <c16:uniqueId val="{00000002-E76A-4B4C-A5AE-015C7E105B0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Geb.Vorlage!$F$34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Geb.Vorlage!$G$24:$V$24</c15:sqref>
                        </c15:fullRef>
                        <c15:formulaRef>
                          <c15:sqref>Geb.Vorlage!$G$24:$J$24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Geb.Vorlage!$G$34:$V$34</c15:sqref>
                        </c15:fullRef>
                        <c15:formulaRef>
                          <c15:sqref>Geb.Vorlage!$G$34:$J$34</c15:sqref>
                        </c15:formulaRef>
                      </c:ext>
                    </c:extLst>
                    <c:numCache>
                      <c:formatCode>#,##0\ "€"</c:formatCode>
                      <c:ptCount val="4"/>
                      <c:pt idx="0">
                        <c:v>12345</c:v>
                      </c:pt>
                      <c:pt idx="1">
                        <c:v>13245</c:v>
                      </c:pt>
                      <c:pt idx="2">
                        <c:v>12345</c:v>
                      </c:pt>
                      <c:pt idx="3">
                        <c:v>13245</c:v>
                      </c:pt>
                    </c:numCache>
                  </c:numRef>
                </c:val>
                <c:smooth val="0"/>
                <c:extLst xmlns:c15="http://schemas.microsoft.com/office/drawing/2012/chart">
                  <c:ext xmlns:c16="http://schemas.microsoft.com/office/drawing/2014/chart" uri="{C3380CC4-5D6E-409C-BE32-E72D297353CC}">
                    <c16:uniqueId val="{00000003-E76A-4B4C-A5AE-015C7E105B05}"/>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Beispiel!$K$39</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Beispiel!$F$25</c:f>
              <c:strCache>
                <c:ptCount val="1"/>
                <c:pt idx="0">
                  <c:v>Strom [kWh]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Beispiel!$G$24:$V$24</c15:sqref>
                  </c15:fullRef>
                </c:ext>
              </c:extLst>
              <c:f>Beispiel!$G$24:$J$24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Beispiel!$G$25:$V$25</c15:sqref>
                  </c15:fullRef>
                </c:ext>
              </c:extLst>
              <c:f>Beispiel!$G$25:$J$25</c:f>
              <c:numCache>
                <c:formatCode>General</c:formatCode>
                <c:ptCount val="4"/>
                <c:pt idx="0">
                  <c:v>2223</c:v>
                </c:pt>
                <c:pt idx="1">
                  <c:v>2223</c:v>
                </c:pt>
                <c:pt idx="2">
                  <c:v>2223</c:v>
                </c:pt>
                <c:pt idx="3">
                  <c:v>12345</c:v>
                </c:pt>
              </c:numCache>
            </c:numRef>
          </c:val>
          <c:smooth val="0"/>
          <c:extLst>
            <c:ext xmlns:c16="http://schemas.microsoft.com/office/drawing/2014/chart" uri="{C3380CC4-5D6E-409C-BE32-E72D297353CC}">
              <c16:uniqueId val="{00000000-85EC-4A4C-9B42-0A159BD98AFD}"/>
            </c:ext>
          </c:extLst>
        </c:ser>
        <c:ser>
          <c:idx val="3"/>
          <c:order val="3"/>
          <c:tx>
            <c:strRef>
              <c:f>Beispiel!$F$28</c:f>
              <c:strCache>
                <c:ptCount val="1"/>
                <c:pt idx="0">
                  <c:v>Wärme Gesamt [kWh]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Beispiel!$G$24:$V$24</c15:sqref>
                  </c15:fullRef>
                </c:ext>
              </c:extLst>
              <c:f>Beispiel!$G$24:$J$24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Beispiel!$G$28:$V$28</c15:sqref>
                  </c15:fullRef>
                </c:ext>
              </c:extLst>
              <c:f>Beispiel!$G$28:$J$28</c:f>
              <c:numCache>
                <c:formatCode>General</c:formatCode>
                <c:ptCount val="4"/>
                <c:pt idx="0">
                  <c:v>1432</c:v>
                </c:pt>
                <c:pt idx="1">
                  <c:v>32555</c:v>
                </c:pt>
                <c:pt idx="2">
                  <c:v>2667</c:v>
                </c:pt>
                <c:pt idx="3">
                  <c:v>132687</c:v>
                </c:pt>
              </c:numCache>
            </c:numRef>
          </c:val>
          <c:smooth val="0"/>
          <c:extLst>
            <c:ext xmlns:c16="http://schemas.microsoft.com/office/drawing/2014/chart" uri="{C3380CC4-5D6E-409C-BE32-E72D297353CC}">
              <c16:uniqueId val="{00000001-85EC-4A4C-9B42-0A159BD98AFD}"/>
            </c:ext>
          </c:extLst>
        </c:ser>
        <c:ser>
          <c:idx val="4"/>
          <c:order val="4"/>
          <c:tx>
            <c:strRef>
              <c:f>Beispiel!$F$29</c:f>
              <c:strCache>
                <c:ptCount val="1"/>
                <c:pt idx="0">
                  <c:v>Wasser [m³]</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Beispiel!$G$24:$V$24</c15:sqref>
                  </c15:fullRef>
                </c:ext>
              </c:extLst>
              <c:f>Beispiel!$G$24:$J$24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Beispiel!$G$29:$V$29</c15:sqref>
                  </c15:fullRef>
                </c:ext>
              </c:extLst>
              <c:f>Beispiel!$G$29:$J$29</c:f>
              <c:numCache>
                <c:formatCode>General</c:formatCode>
                <c:ptCount val="4"/>
                <c:pt idx="0">
                  <c:v>11</c:v>
                </c:pt>
                <c:pt idx="1">
                  <c:v>11</c:v>
                </c:pt>
                <c:pt idx="2">
                  <c:v>11</c:v>
                </c:pt>
                <c:pt idx="3">
                  <c:v>11</c:v>
                </c:pt>
              </c:numCache>
            </c:numRef>
          </c:val>
          <c:smooth val="0"/>
          <c:extLst>
            <c:ext xmlns:c16="http://schemas.microsoft.com/office/drawing/2014/chart" uri="{C3380CC4-5D6E-409C-BE32-E72D297353CC}">
              <c16:uniqueId val="{00000002-85EC-4A4C-9B42-0A159BD98AFD}"/>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Beispiel!$F$26</c15:sqref>
                        </c15:formulaRef>
                      </c:ext>
                    </c:extLst>
                    <c:strCache>
                      <c:ptCount val="1"/>
                      <c:pt idx="0">
                        <c:v>Wärme 1 [kWh]</c:v>
                      </c:pt>
                    </c:strCache>
                  </c:strRef>
                </c:tx>
                <c:spPr>
                  <a:ln w="28575" cap="rnd">
                    <a:solidFill>
                      <a:schemeClr val="accent2"/>
                    </a:solidFill>
                    <a:round/>
                  </a:ln>
                  <a:effectLst/>
                </c:spPr>
                <c:marker>
                  <c:symbol val="none"/>
                </c:marker>
                <c:cat>
                  <c:numRef>
                    <c:extLst>
                      <c:ext uri="{02D57815-91ED-43cb-92C2-25804820EDAC}">
                        <c15:fullRef>
                          <c15:sqref>Beispiel!$G$24:$V$24</c15:sqref>
                        </c15:fullRef>
                        <c15:formulaRef>
                          <c15:sqref>Beispiel!$G$24:$J$24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Beispiel!$G$26:$V$26</c15:sqref>
                        </c15:fullRef>
                        <c15:formulaRef>
                          <c15:sqref>Beispiel!$G$26:$J$26</c15:sqref>
                        </c15:formulaRef>
                      </c:ext>
                    </c:extLst>
                    <c:numCache>
                      <c:formatCode>General</c:formatCode>
                      <c:ptCount val="4"/>
                      <c:pt idx="0">
                        <c:v>1321</c:v>
                      </c:pt>
                      <c:pt idx="1">
                        <c:v>32111</c:v>
                      </c:pt>
                      <c:pt idx="2">
                        <c:v>2223</c:v>
                      </c:pt>
                      <c:pt idx="3">
                        <c:v>132465</c:v>
                      </c:pt>
                    </c:numCache>
                  </c:numRef>
                </c:val>
                <c:smooth val="0"/>
                <c:extLst>
                  <c:ext xmlns:c16="http://schemas.microsoft.com/office/drawing/2014/chart" uri="{C3380CC4-5D6E-409C-BE32-E72D297353CC}">
                    <c16:uniqueId val="{00000003-85EC-4A4C-9B42-0A159BD98AF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Beispiel!$F$27</c15:sqref>
                        </c15:formulaRef>
                      </c:ext>
                    </c:extLst>
                    <c:strCache>
                      <c:ptCount val="1"/>
                      <c:pt idx="0">
                        <c:v>Wärme 2 [kWh]</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Beispiel!$G$24:$V$24</c15:sqref>
                        </c15:fullRef>
                        <c15:formulaRef>
                          <c15:sqref>Beispiel!$G$24:$J$24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Beispiel!$G$27:$V$27</c15:sqref>
                        </c15:fullRef>
                        <c15:formulaRef>
                          <c15:sqref>Beispiel!$G$27:$J$27</c15:sqref>
                        </c15:formulaRef>
                      </c:ext>
                    </c:extLst>
                    <c:numCache>
                      <c:formatCode>General</c:formatCode>
                      <c:ptCount val="4"/>
                      <c:pt idx="0">
                        <c:v>111</c:v>
                      </c:pt>
                      <c:pt idx="1">
                        <c:v>444</c:v>
                      </c:pt>
                      <c:pt idx="2">
                        <c:v>444</c:v>
                      </c:pt>
                      <c:pt idx="3">
                        <c:v>222</c:v>
                      </c:pt>
                    </c:numCache>
                  </c:numRef>
                </c:val>
                <c:smooth val="0"/>
                <c:extLst xmlns:c15="http://schemas.microsoft.com/office/drawing/2012/chart">
                  <c:ext xmlns:c16="http://schemas.microsoft.com/office/drawing/2014/chart" uri="{C3380CC4-5D6E-409C-BE32-E72D297353CC}">
                    <c16:uniqueId val="{00000004-85EC-4A4C-9B42-0A159BD98AFD}"/>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Energie [kWh/a] / Wasser [m³/a]</a:t>
                </a:r>
              </a:p>
            </c:rich>
          </c:tx>
          <c:layout>
            <c:manualLayout>
              <c:xMode val="edge"/>
              <c:yMode val="edge"/>
              <c:x val="2.2222222222222223E-2"/>
              <c:y val="0.124097404491105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Beispiel!$R$39</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Beispiel!$F$32</c:f>
              <c:strCache>
                <c:ptCount val="1"/>
                <c:pt idx="0">
                  <c:v>Strom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Beispiel!$G$24:$V$24</c15:sqref>
                  </c15:fullRef>
                </c:ext>
              </c:extLst>
              <c:f>Beispiel!$G$24:$J$24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Beispiel!$G$32:$V$32</c15:sqref>
                  </c15:fullRef>
                </c:ext>
              </c:extLst>
              <c:f>Beispiel!$G$32:$J$32</c:f>
              <c:numCache>
                <c:formatCode>#,##0\ "€"</c:formatCode>
                <c:ptCount val="4"/>
                <c:pt idx="0">
                  <c:v>12345</c:v>
                </c:pt>
                <c:pt idx="1">
                  <c:v>20000</c:v>
                </c:pt>
                <c:pt idx="2">
                  <c:v>12345</c:v>
                </c:pt>
                <c:pt idx="3">
                  <c:v>13245</c:v>
                </c:pt>
              </c:numCache>
            </c:numRef>
          </c:val>
          <c:smooth val="0"/>
          <c:extLst>
            <c:ext xmlns:c16="http://schemas.microsoft.com/office/drawing/2014/chart" uri="{C3380CC4-5D6E-409C-BE32-E72D297353CC}">
              <c16:uniqueId val="{00000000-56E0-46FE-8FC9-49188EBB8C4A}"/>
            </c:ext>
          </c:extLst>
        </c:ser>
        <c:ser>
          <c:idx val="3"/>
          <c:order val="3"/>
          <c:tx>
            <c:strRef>
              <c:f>Beispiel!$F$35</c:f>
              <c:strCache>
                <c:ptCount val="1"/>
                <c:pt idx="0">
                  <c:v>Wärme Gesamt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Beispiel!$G$24:$V$24</c15:sqref>
                  </c15:fullRef>
                </c:ext>
              </c:extLst>
              <c:f>Beispiel!$G$24:$J$24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Beispiel!$G$35:$V$35</c15:sqref>
                  </c15:fullRef>
                </c:ext>
              </c:extLst>
              <c:f>Beispiel!$G$35:$J$35</c:f>
              <c:numCache>
                <c:formatCode>General</c:formatCode>
                <c:ptCount val="4"/>
                <c:pt idx="0">
                  <c:v>24690</c:v>
                </c:pt>
                <c:pt idx="1">
                  <c:v>2444</c:v>
                </c:pt>
                <c:pt idx="2">
                  <c:v>24690</c:v>
                </c:pt>
                <c:pt idx="3">
                  <c:v>26490</c:v>
                </c:pt>
              </c:numCache>
            </c:numRef>
          </c:val>
          <c:smooth val="0"/>
          <c:extLst>
            <c:ext xmlns:c16="http://schemas.microsoft.com/office/drawing/2014/chart" uri="{C3380CC4-5D6E-409C-BE32-E72D297353CC}">
              <c16:uniqueId val="{00000001-56E0-46FE-8FC9-49188EBB8C4A}"/>
            </c:ext>
          </c:extLst>
        </c:ser>
        <c:ser>
          <c:idx val="4"/>
          <c:order val="4"/>
          <c:tx>
            <c:strRef>
              <c:f>Beispiel!$F$36</c:f>
              <c:strCache>
                <c:ptCount val="1"/>
                <c:pt idx="0">
                  <c:v>Wasser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Beispiel!$G$24:$V$24</c15:sqref>
                  </c15:fullRef>
                </c:ext>
              </c:extLst>
              <c:f>Beispiel!$G$24:$J$24</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Beispiel!$G$36:$V$36</c15:sqref>
                  </c15:fullRef>
                </c:ext>
              </c:extLst>
              <c:f>Beispiel!$G$36:$J$36</c:f>
              <c:numCache>
                <c:formatCode>#,##0\ "€"</c:formatCode>
                <c:ptCount val="4"/>
                <c:pt idx="0">
                  <c:v>145</c:v>
                </c:pt>
                <c:pt idx="1">
                  <c:v>100</c:v>
                </c:pt>
                <c:pt idx="2">
                  <c:v>132</c:v>
                </c:pt>
                <c:pt idx="3">
                  <c:v>121</c:v>
                </c:pt>
              </c:numCache>
            </c:numRef>
          </c:val>
          <c:smooth val="0"/>
          <c:extLst>
            <c:ext xmlns:c16="http://schemas.microsoft.com/office/drawing/2014/chart" uri="{C3380CC4-5D6E-409C-BE32-E72D297353CC}">
              <c16:uniqueId val="{00000002-56E0-46FE-8FC9-49188EBB8C4A}"/>
            </c:ext>
          </c:extLst>
        </c:ser>
        <c:dLbls>
          <c:showLegendKey val="0"/>
          <c:showVal val="0"/>
          <c:showCatName val="0"/>
          <c:showSerName val="0"/>
          <c:showPercent val="0"/>
          <c:showBubbleSize val="0"/>
        </c:dLbls>
        <c:marker val="1"/>
        <c:smooth val="0"/>
        <c:axId val="1536796496"/>
        <c:axId val="1541443760"/>
        <c:extLst>
          <c:ext xmlns:c15="http://schemas.microsoft.com/office/drawing/2012/chart" uri="{02D57815-91ED-43cb-92C2-25804820EDAC}">
            <c15:filteredLineSeries>
              <c15:ser>
                <c:idx val="1"/>
                <c:order val="1"/>
                <c:tx>
                  <c:strRef>
                    <c:extLst>
                      <c:ext uri="{02D57815-91ED-43cb-92C2-25804820EDAC}">
                        <c15:formulaRef>
                          <c15:sqref>Beispiel!$F$33</c15:sqref>
                        </c15:formulaRef>
                      </c:ext>
                    </c:extLst>
                    <c:strCache>
                      <c:ptCount val="1"/>
                      <c:pt idx="0">
                        <c:v>Wärme 1 [€]</c:v>
                      </c:pt>
                    </c:strCache>
                  </c:strRef>
                </c:tx>
                <c:spPr>
                  <a:ln w="25400" cap="rnd">
                    <a:noFill/>
                    <a:round/>
                  </a:ln>
                  <a:effectLst/>
                </c:spPr>
                <c:marker>
                  <c:symbol val="none"/>
                </c:marker>
                <c:cat>
                  <c:numRef>
                    <c:extLst>
                      <c:ext uri="{02D57815-91ED-43cb-92C2-25804820EDAC}">
                        <c15:fullRef>
                          <c15:sqref>Beispiel!$G$24:$V$24</c15:sqref>
                        </c15:fullRef>
                        <c15:formulaRef>
                          <c15:sqref>Beispiel!$G$24:$J$24</c15:sqref>
                        </c15:formulaRef>
                      </c:ext>
                    </c:extLst>
                    <c:numCache>
                      <c:formatCode>General</c:formatCode>
                      <c:ptCount val="4"/>
                      <c:pt idx="0">
                        <c:v>2020</c:v>
                      </c:pt>
                      <c:pt idx="1">
                        <c:v>2021</c:v>
                      </c:pt>
                      <c:pt idx="2">
                        <c:v>2022</c:v>
                      </c:pt>
                      <c:pt idx="3">
                        <c:v>2023</c:v>
                      </c:pt>
                    </c:numCache>
                  </c:numRef>
                </c:cat>
                <c:val>
                  <c:numRef>
                    <c:extLst>
                      <c:ext uri="{02D57815-91ED-43cb-92C2-25804820EDAC}">
                        <c15:fullRef>
                          <c15:sqref>Beispiel!$G$33:$V$33</c15:sqref>
                        </c15:fullRef>
                        <c15:formulaRef>
                          <c15:sqref>Beispiel!$G$33:$J$33</c15:sqref>
                        </c15:formulaRef>
                      </c:ext>
                    </c:extLst>
                    <c:numCache>
                      <c:formatCode>#,##0\ "€"</c:formatCode>
                      <c:ptCount val="4"/>
                      <c:pt idx="0">
                        <c:v>12345</c:v>
                      </c:pt>
                      <c:pt idx="1">
                        <c:v>222</c:v>
                      </c:pt>
                      <c:pt idx="2">
                        <c:v>12345</c:v>
                      </c:pt>
                      <c:pt idx="3">
                        <c:v>13245</c:v>
                      </c:pt>
                    </c:numCache>
                  </c:numRef>
                </c:val>
                <c:smooth val="0"/>
                <c:extLst>
                  <c:ext xmlns:c16="http://schemas.microsoft.com/office/drawing/2014/chart" uri="{C3380CC4-5D6E-409C-BE32-E72D297353CC}">
                    <c16:uniqueId val="{00000003-56E0-46FE-8FC9-49188EBB8C4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Beispiel!$F$34</c15:sqref>
                        </c15:formulaRef>
                      </c:ext>
                    </c:extLst>
                    <c:strCache>
                      <c:ptCount val="1"/>
                      <c:pt idx="0">
                        <c:v>Wärme 2 [€]</c:v>
                      </c:pt>
                    </c:strCache>
                  </c:strRef>
                </c:tx>
                <c:spPr>
                  <a:ln w="25400" cap="rnd">
                    <a:noFill/>
                    <a:round/>
                  </a:ln>
                  <a:effectLst/>
                </c:spPr>
                <c:marker>
                  <c:symbol val="none"/>
                </c:marker>
                <c:cat>
                  <c:numRef>
                    <c:extLst>
                      <c:ext xmlns:c15="http://schemas.microsoft.com/office/drawing/2012/chart" uri="{02D57815-91ED-43cb-92C2-25804820EDAC}">
                        <c15:fullRef>
                          <c15:sqref>Beispiel!$G$24:$V$24</c15:sqref>
                        </c15:fullRef>
                        <c15:formulaRef>
                          <c15:sqref>Beispiel!$G$24:$J$24</c15:sqref>
                        </c15:formulaRef>
                      </c:ext>
                    </c:extLst>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Beispiel!$G$34:$V$34</c15:sqref>
                        </c15:fullRef>
                        <c15:formulaRef>
                          <c15:sqref>Beispiel!$G$34:$J$34</c15:sqref>
                        </c15:formulaRef>
                      </c:ext>
                    </c:extLst>
                    <c:numCache>
                      <c:formatCode>#,##0\ "€"</c:formatCode>
                      <c:ptCount val="4"/>
                      <c:pt idx="0">
                        <c:v>12345</c:v>
                      </c:pt>
                      <c:pt idx="1">
                        <c:v>2222</c:v>
                      </c:pt>
                      <c:pt idx="2">
                        <c:v>12345</c:v>
                      </c:pt>
                      <c:pt idx="3">
                        <c:v>13245</c:v>
                      </c:pt>
                    </c:numCache>
                  </c:numRef>
                </c:val>
                <c:smooth val="0"/>
                <c:extLst xmlns:c15="http://schemas.microsoft.com/office/drawing/2012/chart">
                  <c:ext xmlns:c16="http://schemas.microsoft.com/office/drawing/2014/chart" uri="{C3380CC4-5D6E-409C-BE32-E72D297353CC}">
                    <c16:uniqueId val="{00000004-56E0-46FE-8FC9-49188EBB8C4A}"/>
                  </c:ext>
                </c:extLst>
              </c15:ser>
            </c15:filteredLineSeries>
          </c:ext>
        </c:extLst>
      </c:lineChart>
      <c:catAx>
        <c:axId val="153679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41443760"/>
        <c:crosses val="autoZero"/>
        <c:auto val="1"/>
        <c:lblAlgn val="ctr"/>
        <c:lblOffset val="100"/>
        <c:noMultiLvlLbl val="0"/>
      </c:catAx>
      <c:valAx>
        <c:axId val="1541443760"/>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1536796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20954</xdr:rowOff>
    </xdr:from>
    <xdr:to>
      <xdr:col>5</xdr:col>
      <xdr:colOff>523875</xdr:colOff>
      <xdr:row>1</xdr:row>
      <xdr:rowOff>0</xdr:rowOff>
    </xdr:to>
    <xdr:grpSp>
      <xdr:nvGrpSpPr>
        <xdr:cNvPr id="8" name="Gruppieren 7">
          <a:extLst>
            <a:ext uri="{FF2B5EF4-FFF2-40B4-BE49-F238E27FC236}">
              <a16:creationId xmlns:a16="http://schemas.microsoft.com/office/drawing/2014/main" id="{845449AF-E21D-45C0-BF92-AAA20E6AB2F0}"/>
            </a:ext>
          </a:extLst>
        </xdr:cNvPr>
        <xdr:cNvGrpSpPr/>
      </xdr:nvGrpSpPr>
      <xdr:grpSpPr>
        <a:xfrm>
          <a:off x="26670" y="17144"/>
          <a:ext cx="12496800" cy="1249681"/>
          <a:chOff x="373381" y="0"/>
          <a:chExt cx="10658412" cy="1068922"/>
        </a:xfrm>
      </xdr:grpSpPr>
      <xdr:grpSp>
        <xdr:nvGrpSpPr>
          <xdr:cNvPr id="2" name="Gruppieren 1">
            <a:extLst>
              <a:ext uri="{FF2B5EF4-FFF2-40B4-BE49-F238E27FC236}">
                <a16:creationId xmlns:a16="http://schemas.microsoft.com/office/drawing/2014/main" id="{8EA93CB7-3D75-8A58-D6CC-C99AA96554CE}"/>
              </a:ext>
            </a:extLst>
          </xdr:cNvPr>
          <xdr:cNvGrpSpPr/>
        </xdr:nvGrpSpPr>
        <xdr:grpSpPr>
          <a:xfrm>
            <a:off x="373381" y="0"/>
            <a:ext cx="10658412" cy="1068922"/>
            <a:chOff x="0" y="-8013"/>
            <a:chExt cx="15829514" cy="1463040"/>
          </a:xfrm>
        </xdr:grpSpPr>
        <xdr:pic>
          <xdr:nvPicPr>
            <xdr:cNvPr id="3" name="Grafik 2">
              <a:extLst>
                <a:ext uri="{FF2B5EF4-FFF2-40B4-BE49-F238E27FC236}">
                  <a16:creationId xmlns:a16="http://schemas.microsoft.com/office/drawing/2014/main" id="{41CDCE9B-C352-95C0-AA60-CD4B854141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0417" y="457442"/>
              <a:ext cx="995045" cy="508635"/>
            </a:xfrm>
            <a:prstGeom prst="rect">
              <a:avLst/>
            </a:prstGeom>
            <a:noFill/>
            <a:ln>
              <a:noFill/>
            </a:ln>
          </xdr:spPr>
        </xdr:pic>
        <xdr:pic>
          <xdr:nvPicPr>
            <xdr:cNvPr id="4" name="Grafik 3" descr="Institut Wohnen und Umwelt vor 50 Jahren in Darmstadt gegründet - Darmstadt  im Herzen">
              <a:extLst>
                <a:ext uri="{FF2B5EF4-FFF2-40B4-BE49-F238E27FC236}">
                  <a16:creationId xmlns:a16="http://schemas.microsoft.com/office/drawing/2014/main" id="{E1D7A884-7B1B-9030-C17C-8AA217FDC0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2462" y="524752"/>
              <a:ext cx="1743075" cy="380365"/>
            </a:xfrm>
            <a:prstGeom prst="rect">
              <a:avLst/>
            </a:prstGeom>
            <a:noFill/>
            <a:ln>
              <a:noFill/>
            </a:ln>
          </xdr:spPr>
        </xdr:pic>
        <xdr:sp macro="" textlink="">
          <xdr:nvSpPr>
            <xdr:cNvPr id="5" name="Соединитель: изогнутый 8">
              <a:extLst>
                <a:ext uri="{FF2B5EF4-FFF2-40B4-BE49-F238E27FC236}">
                  <a16:creationId xmlns:a16="http://schemas.microsoft.com/office/drawing/2014/main" id="{EBCFBD10-A0B8-ABBD-3EC4-B53CA3535E26}"/>
                </a:ext>
              </a:extLst>
            </xdr:cNvPr>
            <xdr:cNvSpPr/>
          </xdr:nvSpPr>
          <xdr:spPr>
            <a:xfrm rot="21600000" flipV="1">
              <a:off x="0" y="-8013"/>
              <a:ext cx="9509760" cy="1463040"/>
            </a:xfrm>
            <a:prstGeom prst="curvedConnector3">
              <a:avLst>
                <a:gd name="adj1" fmla="val 86084"/>
              </a:avLst>
            </a:prstGeom>
            <a:ln w="952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txBody>
            <a:bodyPr wrap="square" rtlCol="0" anchor="ctr" anchorCtr="1"/>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solidFill>
                  <a:srgbClr val="33CCFF"/>
                </a:solidFill>
              </a:endParaRPr>
            </a:p>
          </xdr:txBody>
        </xdr:sp>
        <xdr:sp macro="" textlink="">
          <xdr:nvSpPr>
            <xdr:cNvPr id="6" name="Textfeld 10">
              <a:extLst>
                <a:ext uri="{FF2B5EF4-FFF2-40B4-BE49-F238E27FC236}">
                  <a16:creationId xmlns:a16="http://schemas.microsoft.com/office/drawing/2014/main" id="{E60D5FFD-93DF-826C-EF03-D9B54C420ED1}"/>
                </a:ext>
              </a:extLst>
            </xdr:cNvPr>
            <xdr:cNvSpPr txBox="1"/>
          </xdr:nvSpPr>
          <xdr:spPr>
            <a:xfrm>
              <a:off x="8401974" y="580201"/>
              <a:ext cx="7427540" cy="342126"/>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200" i="1">
                  <a:latin typeface="LinoLetter Std Medium" panose="00000600000000000000" pitchFamily="50" charset="0"/>
                </a:rPr>
                <a:t>Governance der Gebäudemodernisierung in kleinen und mittleren hessischen Kommunen</a:t>
              </a:r>
            </a:p>
          </xdr:txBody>
        </xdr:sp>
      </xdr:grpSp>
      <xdr:pic>
        <xdr:nvPicPr>
          <xdr:cNvPr id="7" name="Grafik 6">
            <a:extLst>
              <a:ext uri="{FF2B5EF4-FFF2-40B4-BE49-F238E27FC236}">
                <a16:creationId xmlns:a16="http://schemas.microsoft.com/office/drawing/2014/main" id="{95EB0E7A-833F-B667-1D78-EFD3D6EAEB1A}"/>
              </a:ext>
            </a:extLst>
          </xdr:cNvPr>
          <xdr:cNvPicPr>
            <a:picLocks noChangeAspect="1"/>
          </xdr:cNvPicPr>
        </xdr:nvPicPr>
        <xdr:blipFill>
          <a:blip xmlns:r="http://schemas.openxmlformats.org/officeDocument/2006/relationships" r:embed="rId3"/>
          <a:stretch>
            <a:fillRect/>
          </a:stretch>
        </xdr:blipFill>
        <xdr:spPr>
          <a:xfrm>
            <a:off x="2286001" y="342900"/>
            <a:ext cx="883024" cy="431821"/>
          </a:xfrm>
          <a:prstGeom prst="rect">
            <a:avLst/>
          </a:prstGeom>
        </xdr:spPr>
      </xdr:pic>
    </xdr:grpSp>
    <xdr:clientData/>
  </xdr:twoCellAnchor>
  <xdr:twoCellAnchor editAs="oneCell">
    <xdr:from>
      <xdr:col>1</xdr:col>
      <xdr:colOff>57150</xdr:colOff>
      <xdr:row>50</xdr:row>
      <xdr:rowOff>114300</xdr:rowOff>
    </xdr:from>
    <xdr:to>
      <xdr:col>1</xdr:col>
      <xdr:colOff>3994055</xdr:colOff>
      <xdr:row>57</xdr:row>
      <xdr:rowOff>179070</xdr:rowOff>
    </xdr:to>
    <xdr:pic>
      <xdr:nvPicPr>
        <xdr:cNvPr id="9" name="Grafik 8">
          <a:extLst>
            <a:ext uri="{FF2B5EF4-FFF2-40B4-BE49-F238E27FC236}">
              <a16:creationId xmlns:a16="http://schemas.microsoft.com/office/drawing/2014/main" id="{621F1560-33AC-4D9C-913C-7791A1DEA0E6}"/>
            </a:ext>
          </a:extLst>
        </xdr:cNvPr>
        <xdr:cNvPicPr>
          <a:picLocks noChangeAspect="1"/>
        </xdr:cNvPicPr>
      </xdr:nvPicPr>
      <xdr:blipFill>
        <a:blip xmlns:r="http://schemas.openxmlformats.org/officeDocument/2006/relationships" r:embed="rId4"/>
        <a:stretch>
          <a:fillRect/>
        </a:stretch>
      </xdr:blipFill>
      <xdr:spPr>
        <a:xfrm>
          <a:off x="819150" y="20078700"/>
          <a:ext cx="3938810"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22</xdr:row>
      <xdr:rowOff>30480</xdr:rowOff>
    </xdr:from>
    <xdr:to>
      <xdr:col>5</xdr:col>
      <xdr:colOff>305538</xdr:colOff>
      <xdr:row>54</xdr:row>
      <xdr:rowOff>53340</xdr:rowOff>
    </xdr:to>
    <xdr:pic>
      <xdr:nvPicPr>
        <xdr:cNvPr id="2" name="Grafik 1">
          <a:extLst>
            <a:ext uri="{FF2B5EF4-FFF2-40B4-BE49-F238E27FC236}">
              <a16:creationId xmlns:a16="http://schemas.microsoft.com/office/drawing/2014/main" id="{07798B2D-AE7F-4A66-B331-10AE52C94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 y="5577840"/>
          <a:ext cx="7437858" cy="5875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19049</xdr:colOff>
      <xdr:row>60</xdr:row>
      <xdr:rowOff>53339</xdr:rowOff>
    </xdr:from>
    <xdr:to>
      <xdr:col>3</xdr:col>
      <xdr:colOff>739139</xdr:colOff>
      <xdr:row>81</xdr:row>
      <xdr:rowOff>177984</xdr:rowOff>
    </xdr:to>
    <xdr:pic>
      <xdr:nvPicPr>
        <xdr:cNvPr id="3" name="Grafik 2">
          <a:extLst>
            <a:ext uri="{FF2B5EF4-FFF2-40B4-BE49-F238E27FC236}">
              <a16:creationId xmlns:a16="http://schemas.microsoft.com/office/drawing/2014/main" id="{30791EEC-CFF0-4C10-8B1E-FF50628B952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840"/>
        <a:stretch/>
      </xdr:blipFill>
      <xdr:spPr bwMode="auto">
        <a:xfrm>
          <a:off x="803909" y="12565379"/>
          <a:ext cx="6282690" cy="396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226695</xdr:colOff>
      <xdr:row>82</xdr:row>
      <xdr:rowOff>721</xdr:rowOff>
    </xdr:from>
    <xdr:to>
      <xdr:col>3</xdr:col>
      <xdr:colOff>622935</xdr:colOff>
      <xdr:row>102</xdr:row>
      <xdr:rowOff>27798</xdr:rowOff>
    </xdr:to>
    <xdr:pic>
      <xdr:nvPicPr>
        <xdr:cNvPr id="4" name="Grafik 3">
          <a:extLst>
            <a:ext uri="{FF2B5EF4-FFF2-40B4-BE49-F238E27FC236}">
              <a16:creationId xmlns:a16="http://schemas.microsoft.com/office/drawing/2014/main" id="{B152CDE4-9E8D-4776-A6EA-C04C88A172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1555" y="16536121"/>
          <a:ext cx="5958840" cy="3684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60</xdr:row>
      <xdr:rowOff>0</xdr:rowOff>
    </xdr:from>
    <xdr:to>
      <xdr:col>16</xdr:col>
      <xdr:colOff>271607</xdr:colOff>
      <xdr:row>80</xdr:row>
      <xdr:rowOff>76200</xdr:rowOff>
    </xdr:to>
    <xdr:pic>
      <xdr:nvPicPr>
        <xdr:cNvPr id="5" name="Grafik 4">
          <a:extLst>
            <a:ext uri="{FF2B5EF4-FFF2-40B4-BE49-F238E27FC236}">
              <a16:creationId xmlns:a16="http://schemas.microsoft.com/office/drawing/2014/main" id="{A9E5EC28-0FFA-4742-9A62-5E5F523B41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34425" y="12306300"/>
          <a:ext cx="7615382" cy="369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721995</xdr:colOff>
      <xdr:row>16</xdr:row>
      <xdr:rowOff>110490</xdr:rowOff>
    </xdr:from>
    <xdr:to>
      <xdr:col>5</xdr:col>
      <xdr:colOff>150495</xdr:colOff>
      <xdr:row>40</xdr:row>
      <xdr:rowOff>43815</xdr:rowOff>
    </xdr:to>
    <xdr:graphicFrame macro="">
      <xdr:nvGraphicFramePr>
        <xdr:cNvPr id="2" name="Diagramm 1">
          <a:extLst>
            <a:ext uri="{FF2B5EF4-FFF2-40B4-BE49-F238E27FC236}">
              <a16:creationId xmlns:a16="http://schemas.microsoft.com/office/drawing/2014/main" id="{DFFE5525-BD43-4078-B9F3-6512FF2ED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409575</xdr:colOff>
      <xdr:row>16</xdr:row>
      <xdr:rowOff>123825</xdr:rowOff>
    </xdr:from>
    <xdr:to>
      <xdr:col>10</xdr:col>
      <xdr:colOff>200025</xdr:colOff>
      <xdr:row>40</xdr:row>
      <xdr:rowOff>57150</xdr:rowOff>
    </xdr:to>
    <xdr:graphicFrame macro="">
      <xdr:nvGraphicFramePr>
        <xdr:cNvPr id="3" name="Diagramm 2">
          <a:extLst>
            <a:ext uri="{FF2B5EF4-FFF2-40B4-BE49-F238E27FC236}">
              <a16:creationId xmlns:a16="http://schemas.microsoft.com/office/drawing/2014/main" id="{B1C27278-5095-43D9-895E-9DE199754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428625</xdr:colOff>
      <xdr:row>16</xdr:row>
      <xdr:rowOff>133350</xdr:rowOff>
    </xdr:from>
    <xdr:to>
      <xdr:col>15</xdr:col>
      <xdr:colOff>590550</xdr:colOff>
      <xdr:row>40</xdr:row>
      <xdr:rowOff>19050</xdr:rowOff>
    </xdr:to>
    <xdr:graphicFrame macro="">
      <xdr:nvGraphicFramePr>
        <xdr:cNvPr id="4" name="Diagramm 3">
          <a:extLst>
            <a:ext uri="{FF2B5EF4-FFF2-40B4-BE49-F238E27FC236}">
              <a16:creationId xmlns:a16="http://schemas.microsoft.com/office/drawing/2014/main" id="{C8AAE076-7278-4378-B663-00CC2E3BAD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38</xdr:col>
      <xdr:colOff>381000</xdr:colOff>
      <xdr:row>19</xdr:row>
      <xdr:rowOff>57150</xdr:rowOff>
    </xdr:from>
    <xdr:to>
      <xdr:col>48</xdr:col>
      <xdr:colOff>609600</xdr:colOff>
      <xdr:row>50</xdr:row>
      <xdr:rowOff>0</xdr:rowOff>
    </xdr:to>
    <xdr:graphicFrame macro="">
      <xdr:nvGraphicFramePr>
        <xdr:cNvPr id="5" name="Diagramm 4">
          <a:extLst>
            <a:ext uri="{FF2B5EF4-FFF2-40B4-BE49-F238E27FC236}">
              <a16:creationId xmlns:a16="http://schemas.microsoft.com/office/drawing/2014/main" id="{9AFEF39F-0886-49B0-91D9-9A83911E14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314325</xdr:colOff>
      <xdr:row>16</xdr:row>
      <xdr:rowOff>152399</xdr:rowOff>
    </xdr:from>
    <xdr:to>
      <xdr:col>23</xdr:col>
      <xdr:colOff>19050</xdr:colOff>
      <xdr:row>40</xdr:row>
      <xdr:rowOff>28574</xdr:rowOff>
    </xdr:to>
    <xdr:graphicFrame macro="">
      <xdr:nvGraphicFramePr>
        <xdr:cNvPr id="6" name="Diagramm 5">
          <a:extLst>
            <a:ext uri="{FF2B5EF4-FFF2-40B4-BE49-F238E27FC236}">
              <a16:creationId xmlns:a16="http://schemas.microsoft.com/office/drawing/2014/main" id="{4CFE3ADA-7FA9-4FAB-BA1A-09457537B0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82E94C52-F350-4F85-8419-B3A5BB1D30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26894415-8B69-4022-832C-27BE4C843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D91401DE-1B2B-43DD-8691-25BB294172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46EE8DC2-742C-4778-AF99-A92095C1D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A8184A85-19D0-4372-90D3-DD93561F1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0A286570-3B5D-4263-837D-AC20CA65C9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219074</xdr:colOff>
      <xdr:row>40</xdr:row>
      <xdr:rowOff>76200</xdr:rowOff>
    </xdr:from>
    <xdr:to>
      <xdr:col>15</xdr:col>
      <xdr:colOff>351524</xdr:colOff>
      <xdr:row>52</xdr:row>
      <xdr:rowOff>98700</xdr:rowOff>
    </xdr:to>
    <xdr:graphicFrame macro="">
      <xdr:nvGraphicFramePr>
        <xdr:cNvPr id="2" name="Diagramm 1">
          <a:extLst>
            <a:ext uri="{FF2B5EF4-FFF2-40B4-BE49-F238E27FC236}">
              <a16:creationId xmlns:a16="http://schemas.microsoft.com/office/drawing/2014/main" id="{BDDA20F1-0FBD-452F-B2FC-874963B27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676273</xdr:colOff>
      <xdr:row>40</xdr:row>
      <xdr:rowOff>95250</xdr:rowOff>
    </xdr:from>
    <xdr:to>
      <xdr:col>25</xdr:col>
      <xdr:colOff>256273</xdr:colOff>
      <xdr:row>52</xdr:row>
      <xdr:rowOff>117750</xdr:rowOff>
    </xdr:to>
    <xdr:graphicFrame macro="">
      <xdr:nvGraphicFramePr>
        <xdr:cNvPr id="3" name="Diagramm 2">
          <a:extLst>
            <a:ext uri="{FF2B5EF4-FFF2-40B4-BE49-F238E27FC236}">
              <a16:creationId xmlns:a16="http://schemas.microsoft.com/office/drawing/2014/main" id="{7C1EBEDF-A551-4AAB-B218-BABF07DE9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wu.de/forschung/handlungslogiken/governance-der-gebaeudemodernisierung-in-kommunen/" TargetMode="External"/><Relationship Id="rId1" Type="http://schemas.openxmlformats.org/officeDocument/2006/relationships/hyperlink" Target="https://www.schader-stiftung.de/themen/stadtentwicklung-und-wohnen/fokus/governance-der-gebaeudemodernisierung/artikel/projekt-governance-der-gebaeudemodernisierung-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iwu.de/fileadmin/tools/gradtagzahlen/Gradtagzahlen-Deutschland.xlsx" TargetMode="External"/><Relationship Id="rId7" Type="http://schemas.openxmlformats.org/officeDocument/2006/relationships/hyperlink" Target="https://www.gesetze-im-internet.de/geg/" TargetMode="External"/><Relationship Id="rId2" Type="http://schemas.openxmlformats.org/officeDocument/2006/relationships/hyperlink" Target="https://vertektool.iwu.de/" TargetMode="External"/><Relationship Id="rId1" Type="http://schemas.openxmlformats.org/officeDocument/2006/relationships/hyperlink" Target="https://www.bundesanzeiger.de/pub/publication/GZb2vlJQJe1XCpSyM6h?0" TargetMode="External"/><Relationship Id="rId6" Type="http://schemas.openxmlformats.org/officeDocument/2006/relationships/hyperlink" Target="https://www.gesetze-im-internet.de/geg/" TargetMode="External"/><Relationship Id="rId5" Type="http://schemas.openxmlformats.org/officeDocument/2006/relationships/hyperlink" Target="https://www.iwu.de/publikationen/fachinformationen/energiebilanzen/" TargetMode="External"/><Relationship Id="rId4" Type="http://schemas.openxmlformats.org/officeDocument/2006/relationships/hyperlink" Target="https://www.iwu.de/fileadmin/tools/kea/kea.pdf"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ausmeister@Krause.d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ausmeister@Krause.de"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Hausmeister@Krause.d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Hausmeister@Krause.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69AE-FD63-4869-BB9D-CEAB1858FF28}">
  <sheetPr>
    <tabColor rgb="FFFFFF00"/>
  </sheetPr>
  <dimension ref="A1:AE88"/>
  <sheetViews>
    <sheetView tabSelected="1" workbookViewId="0">
      <selection activeCell="C3" sqref="C3"/>
    </sheetView>
  </sheetViews>
  <sheetFormatPr baseColWidth="10" defaultRowHeight="14.4" x14ac:dyDescent="0.3"/>
  <cols>
    <col min="2" max="2" width="128.88671875" customWidth="1"/>
    <col min="10" max="31" width="11.44140625" style="187"/>
  </cols>
  <sheetData>
    <row r="1" spans="1:9" ht="99.6" customHeight="1" x14ac:dyDescent="0.3">
      <c r="A1" s="187"/>
      <c r="B1" s="187"/>
      <c r="C1" s="187"/>
      <c r="D1" s="187"/>
      <c r="E1" s="187"/>
      <c r="F1" s="187"/>
      <c r="G1" s="187"/>
      <c r="H1" s="187"/>
      <c r="I1" s="187"/>
    </row>
    <row r="2" spans="1:9" ht="22.95" customHeight="1" x14ac:dyDescent="0.35">
      <c r="A2" s="187"/>
      <c r="B2" s="188" t="s">
        <v>346</v>
      </c>
      <c r="C2" s="205" t="s">
        <v>360</v>
      </c>
      <c r="D2" s="187"/>
      <c r="E2" s="187"/>
      <c r="F2" s="187"/>
      <c r="G2" s="187"/>
      <c r="H2" s="187"/>
      <c r="I2" s="187"/>
    </row>
    <row r="3" spans="1:9" x14ac:dyDescent="0.3">
      <c r="A3" s="187"/>
      <c r="B3" s="187"/>
      <c r="C3" s="206">
        <v>45616</v>
      </c>
      <c r="D3" s="187"/>
      <c r="E3" s="187"/>
      <c r="F3" s="187"/>
      <c r="G3" s="187"/>
      <c r="H3" s="187"/>
      <c r="I3" s="187"/>
    </row>
    <row r="4" spans="1:9" ht="21" x14ac:dyDescent="0.3">
      <c r="A4" s="187"/>
      <c r="B4" s="190" t="s">
        <v>329</v>
      </c>
      <c r="C4" s="187"/>
      <c r="D4" s="187"/>
      <c r="E4" s="187"/>
      <c r="F4" s="187"/>
      <c r="G4" s="187"/>
      <c r="H4" s="187"/>
      <c r="I4" s="187"/>
    </row>
    <row r="5" spans="1:9" x14ac:dyDescent="0.3">
      <c r="A5" s="187"/>
      <c r="B5" s="191"/>
      <c r="C5" s="187"/>
      <c r="D5" s="187"/>
      <c r="E5" s="187"/>
      <c r="F5" s="187"/>
      <c r="G5" s="187"/>
      <c r="H5" s="187"/>
      <c r="I5" s="187"/>
    </row>
    <row r="6" spans="1:9" ht="93.6" x14ac:dyDescent="0.3">
      <c r="A6" s="187"/>
      <c r="B6" s="195" t="s">
        <v>354</v>
      </c>
      <c r="C6" s="187"/>
      <c r="D6" s="187"/>
      <c r="E6" s="187"/>
      <c r="F6" s="187"/>
      <c r="G6" s="187"/>
      <c r="H6" s="187"/>
      <c r="I6" s="187"/>
    </row>
    <row r="7" spans="1:9" ht="46.8" x14ac:dyDescent="0.3">
      <c r="A7" s="187"/>
      <c r="B7" s="195" t="s">
        <v>347</v>
      </c>
      <c r="C7" s="187"/>
      <c r="D7" s="187"/>
      <c r="E7" s="187"/>
      <c r="F7" s="187"/>
      <c r="G7" s="187"/>
      <c r="H7" s="187"/>
      <c r="I7" s="187"/>
    </row>
    <row r="8" spans="1:9" ht="31.2" x14ac:dyDescent="0.3">
      <c r="A8" s="187"/>
      <c r="B8" s="192" t="s">
        <v>348</v>
      </c>
      <c r="C8" s="187"/>
      <c r="D8" s="187"/>
      <c r="E8" s="187"/>
      <c r="F8" s="187"/>
      <c r="G8" s="187"/>
      <c r="H8" s="187"/>
      <c r="I8" s="187"/>
    </row>
    <row r="9" spans="1:9" ht="15.6" x14ac:dyDescent="0.3">
      <c r="A9" s="187"/>
      <c r="B9" s="193"/>
      <c r="C9" s="187"/>
      <c r="D9" s="187"/>
      <c r="E9" s="187"/>
      <c r="F9" s="187"/>
      <c r="G9" s="187"/>
      <c r="H9" s="187"/>
      <c r="I9" s="187"/>
    </row>
    <row r="10" spans="1:9" ht="15.6" x14ac:dyDescent="0.3">
      <c r="A10" s="187"/>
      <c r="B10" s="203" t="s">
        <v>358</v>
      </c>
      <c r="C10" s="187"/>
      <c r="D10" s="187"/>
      <c r="E10" s="187"/>
      <c r="F10" s="187"/>
      <c r="G10" s="187"/>
      <c r="H10" s="187"/>
      <c r="I10" s="187"/>
    </row>
    <row r="11" spans="1:9" ht="46.8" x14ac:dyDescent="0.3">
      <c r="A11" s="187"/>
      <c r="B11" s="195" t="s">
        <v>349</v>
      </c>
      <c r="C11" s="187"/>
      <c r="D11" s="187"/>
      <c r="E11" s="187"/>
      <c r="F11" s="187"/>
      <c r="G11" s="187"/>
      <c r="H11" s="187"/>
      <c r="I11" s="187"/>
    </row>
    <row r="12" spans="1:9" ht="15.6" x14ac:dyDescent="0.3">
      <c r="A12" s="187"/>
      <c r="B12" s="192" t="s">
        <v>350</v>
      </c>
      <c r="C12" s="187"/>
      <c r="D12" s="187"/>
      <c r="E12" s="187"/>
      <c r="F12" s="187"/>
      <c r="G12" s="187"/>
      <c r="H12" s="187"/>
      <c r="I12" s="187"/>
    </row>
    <row r="13" spans="1:9" ht="78" x14ac:dyDescent="0.3">
      <c r="A13" s="187"/>
      <c r="B13" s="195" t="s">
        <v>351</v>
      </c>
      <c r="C13" s="187"/>
      <c r="D13" s="187"/>
      <c r="E13" s="187"/>
      <c r="F13" s="187"/>
      <c r="G13" s="187"/>
      <c r="H13" s="187"/>
      <c r="I13" s="187"/>
    </row>
    <row r="14" spans="1:9" ht="15.6" x14ac:dyDescent="0.3">
      <c r="A14" s="187"/>
      <c r="B14" s="193"/>
      <c r="C14" s="187"/>
      <c r="D14" s="187"/>
      <c r="E14" s="187"/>
      <c r="F14" s="187"/>
      <c r="G14" s="187"/>
      <c r="H14" s="187"/>
      <c r="I14" s="187"/>
    </row>
    <row r="15" spans="1:9" ht="15.6" x14ac:dyDescent="0.3">
      <c r="A15" s="187"/>
      <c r="B15" s="203" t="s">
        <v>359</v>
      </c>
      <c r="C15" s="187"/>
      <c r="D15" s="187"/>
      <c r="E15" s="187"/>
      <c r="F15" s="187"/>
      <c r="G15" s="187"/>
      <c r="H15" s="187"/>
      <c r="I15" s="187"/>
    </row>
    <row r="16" spans="1:9" ht="31.2" x14ac:dyDescent="0.3">
      <c r="A16" s="187"/>
      <c r="B16" s="195" t="s">
        <v>337</v>
      </c>
      <c r="C16" s="187"/>
      <c r="D16" s="187"/>
      <c r="E16" s="187"/>
      <c r="F16" s="187"/>
      <c r="G16" s="187"/>
      <c r="H16" s="187"/>
      <c r="I16" s="187"/>
    </row>
    <row r="17" spans="1:31" ht="15.6" x14ac:dyDescent="0.3">
      <c r="A17" s="187"/>
      <c r="B17" s="192"/>
      <c r="C17" s="187"/>
      <c r="D17" s="187"/>
      <c r="E17" s="187"/>
      <c r="F17" s="187"/>
      <c r="G17" s="187"/>
      <c r="H17" s="187"/>
      <c r="I17" s="187"/>
    </row>
    <row r="18" spans="1:31" ht="46.8" x14ac:dyDescent="0.3">
      <c r="A18" s="187"/>
      <c r="B18" s="195" t="s">
        <v>352</v>
      </c>
      <c r="C18" s="187"/>
      <c r="D18" s="187"/>
      <c r="E18" s="187"/>
      <c r="F18" s="187"/>
      <c r="G18" s="187"/>
      <c r="H18" s="187"/>
      <c r="I18" s="187"/>
    </row>
    <row r="19" spans="1:31" ht="46.8" x14ac:dyDescent="0.3">
      <c r="A19" s="187"/>
      <c r="B19" s="195" t="s">
        <v>338</v>
      </c>
      <c r="C19" s="187"/>
      <c r="D19" s="187"/>
      <c r="E19" s="187"/>
      <c r="F19" s="187"/>
      <c r="G19" s="187"/>
      <c r="H19" s="187"/>
      <c r="I19" s="187"/>
    </row>
    <row r="20" spans="1:31" ht="31.2" x14ac:dyDescent="0.3">
      <c r="A20" s="187"/>
      <c r="B20" s="195" t="s">
        <v>339</v>
      </c>
      <c r="C20" s="187"/>
      <c r="D20" s="187"/>
      <c r="E20" s="187"/>
      <c r="F20" s="187"/>
      <c r="G20" s="187"/>
      <c r="H20" s="187"/>
      <c r="I20" s="187"/>
    </row>
    <row r="21" spans="1:31" ht="15.6" x14ac:dyDescent="0.3">
      <c r="A21" s="187"/>
      <c r="B21" s="193"/>
      <c r="C21" s="187"/>
      <c r="D21" s="187"/>
      <c r="E21" s="187"/>
      <c r="F21" s="187"/>
      <c r="G21" s="187"/>
      <c r="H21" s="187"/>
      <c r="I21" s="187"/>
    </row>
    <row r="22" spans="1:31" ht="15.6" x14ac:dyDescent="0.3">
      <c r="A22" s="187"/>
      <c r="B22" s="202" t="s">
        <v>357</v>
      </c>
      <c r="C22" s="187"/>
      <c r="D22" s="187"/>
      <c r="E22" s="187"/>
      <c r="F22" s="187"/>
      <c r="G22" s="187"/>
      <c r="H22" s="187"/>
      <c r="I22" s="187"/>
    </row>
    <row r="23" spans="1:31" ht="46.8" x14ac:dyDescent="0.3">
      <c r="A23" s="187"/>
      <c r="B23" s="195" t="s">
        <v>353</v>
      </c>
      <c r="C23" s="187"/>
      <c r="D23" s="187"/>
      <c r="E23" s="187"/>
      <c r="F23" s="187"/>
      <c r="G23" s="187"/>
      <c r="H23" s="187"/>
      <c r="I23" s="187"/>
    </row>
    <row r="24" spans="1:31" ht="15.6" x14ac:dyDescent="0.3">
      <c r="A24" s="187"/>
      <c r="B24" s="192"/>
      <c r="C24" s="187"/>
      <c r="D24" s="187"/>
      <c r="E24" s="187"/>
      <c r="F24" s="187"/>
      <c r="G24" s="187"/>
      <c r="H24" s="187"/>
      <c r="I24" s="187"/>
    </row>
    <row r="25" spans="1:31" ht="15.6" x14ac:dyDescent="0.3">
      <c r="A25" s="187"/>
      <c r="B25" s="202" t="s">
        <v>356</v>
      </c>
      <c r="C25" s="187"/>
      <c r="D25" s="187"/>
      <c r="E25" s="187"/>
      <c r="F25" s="187"/>
      <c r="G25" s="187"/>
      <c r="H25" s="187"/>
      <c r="I25" s="187"/>
    </row>
    <row r="26" spans="1:31" ht="46.8" x14ac:dyDescent="0.3">
      <c r="A26" s="187"/>
      <c r="B26" s="195" t="s">
        <v>340</v>
      </c>
      <c r="C26" s="187"/>
      <c r="D26" s="187"/>
      <c r="E26" s="187"/>
      <c r="F26" s="187"/>
      <c r="G26" s="187"/>
      <c r="H26" s="187"/>
      <c r="I26" s="187"/>
    </row>
    <row r="27" spans="1:31" ht="31.2" x14ac:dyDescent="0.3">
      <c r="A27" s="187"/>
      <c r="B27" s="195" t="s">
        <v>341</v>
      </c>
      <c r="C27" s="187"/>
      <c r="D27" s="187"/>
      <c r="E27" s="187"/>
      <c r="F27" s="187"/>
      <c r="G27" s="187"/>
      <c r="H27" s="187"/>
      <c r="I27" s="187"/>
    </row>
    <row r="28" spans="1:31" s="199" customFormat="1" ht="16.2" thickBot="1" x14ac:dyDescent="0.35">
      <c r="A28" s="197"/>
      <c r="B28" s="201"/>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row>
    <row r="29" spans="1:31" ht="15.6" x14ac:dyDescent="0.3">
      <c r="A29" s="187"/>
      <c r="B29" s="193"/>
      <c r="C29" s="187"/>
      <c r="D29" s="187"/>
      <c r="E29" s="187"/>
      <c r="F29" s="187"/>
      <c r="G29" s="187"/>
      <c r="H29" s="187"/>
      <c r="I29" s="187"/>
    </row>
    <row r="30" spans="1:31" ht="15.6" x14ac:dyDescent="0.3">
      <c r="A30" s="187"/>
      <c r="B30" s="194" t="s">
        <v>330</v>
      </c>
      <c r="C30" s="187"/>
      <c r="D30" s="187"/>
      <c r="E30" s="187"/>
      <c r="F30" s="187"/>
      <c r="G30" s="187"/>
      <c r="H30" s="187"/>
      <c r="I30" s="187"/>
    </row>
    <row r="31" spans="1:31" ht="15.6" x14ac:dyDescent="0.3">
      <c r="A31" s="187"/>
      <c r="B31" s="195"/>
      <c r="C31" s="187"/>
      <c r="D31" s="187"/>
      <c r="E31" s="187"/>
      <c r="F31" s="187"/>
      <c r="G31" s="187"/>
      <c r="H31" s="187"/>
      <c r="I31" s="187"/>
    </row>
    <row r="32" spans="1:31" ht="78" x14ac:dyDescent="0.3">
      <c r="A32" s="187"/>
      <c r="B32" s="195" t="s">
        <v>361</v>
      </c>
      <c r="C32" s="187"/>
      <c r="D32" s="187"/>
      <c r="E32" s="187"/>
      <c r="F32" s="187"/>
      <c r="G32" s="187"/>
      <c r="H32" s="187"/>
      <c r="I32" s="187"/>
    </row>
    <row r="33" spans="1:31" ht="93.6" x14ac:dyDescent="0.3">
      <c r="A33" s="187"/>
      <c r="B33" s="195" t="s">
        <v>362</v>
      </c>
      <c r="C33" s="187"/>
      <c r="D33" s="187"/>
      <c r="E33" s="187"/>
      <c r="F33" s="187"/>
      <c r="G33" s="187"/>
      <c r="H33" s="187"/>
      <c r="I33" s="187"/>
    </row>
    <row r="34" spans="1:31" ht="15.6" x14ac:dyDescent="0.3">
      <c r="A34" s="187"/>
      <c r="B34" s="195"/>
      <c r="C34" s="187"/>
      <c r="D34" s="187"/>
      <c r="E34" s="187"/>
      <c r="F34" s="187"/>
      <c r="G34" s="187"/>
      <c r="H34" s="187"/>
      <c r="I34" s="187"/>
    </row>
    <row r="35" spans="1:31" ht="15.6" x14ac:dyDescent="0.3">
      <c r="A35" s="187"/>
      <c r="B35" s="196" t="s">
        <v>333</v>
      </c>
      <c r="C35" s="187"/>
      <c r="D35" s="187"/>
      <c r="E35" s="187"/>
      <c r="F35" s="187"/>
      <c r="G35" s="187"/>
      <c r="H35" s="187"/>
      <c r="I35" s="187"/>
    </row>
    <row r="36" spans="1:31" ht="28.8" x14ac:dyDescent="0.3">
      <c r="A36" s="187"/>
      <c r="B36" s="204" t="s">
        <v>332</v>
      </c>
      <c r="C36" s="187"/>
      <c r="D36" s="187"/>
      <c r="E36" s="187"/>
      <c r="F36" s="187"/>
      <c r="G36" s="187"/>
      <c r="H36" s="187"/>
      <c r="I36" s="187"/>
    </row>
    <row r="37" spans="1:31" ht="15.6" x14ac:dyDescent="0.3">
      <c r="A37" s="187"/>
      <c r="B37" s="195"/>
      <c r="C37" s="187"/>
      <c r="D37" s="187"/>
      <c r="E37" s="187"/>
      <c r="F37" s="187"/>
      <c r="G37" s="187"/>
      <c r="H37" s="187"/>
      <c r="I37" s="187"/>
    </row>
    <row r="38" spans="1:31" x14ac:dyDescent="0.3">
      <c r="A38" s="187"/>
      <c r="B38" s="204" t="s">
        <v>334</v>
      </c>
      <c r="C38" s="187"/>
      <c r="D38" s="187"/>
      <c r="E38" s="187"/>
      <c r="F38" s="187"/>
      <c r="G38" s="187"/>
      <c r="H38" s="187"/>
      <c r="I38" s="187"/>
    </row>
    <row r="39" spans="1:31" ht="15.6" x14ac:dyDescent="0.3">
      <c r="A39" s="187"/>
      <c r="B39" s="193"/>
      <c r="C39" s="187"/>
      <c r="D39" s="187"/>
      <c r="E39" s="187"/>
      <c r="F39" s="187"/>
      <c r="G39" s="187"/>
      <c r="H39" s="187"/>
      <c r="I39" s="187"/>
    </row>
    <row r="40" spans="1:31" ht="15.6" x14ac:dyDescent="0.3">
      <c r="A40" s="187"/>
      <c r="B40" s="193" t="s">
        <v>342</v>
      </c>
      <c r="C40" s="187"/>
      <c r="D40" s="187"/>
      <c r="E40" s="187"/>
      <c r="F40" s="187"/>
      <c r="G40" s="187"/>
      <c r="H40" s="187"/>
      <c r="I40" s="187"/>
    </row>
    <row r="41" spans="1:31" ht="15.6" x14ac:dyDescent="0.3">
      <c r="A41" s="187"/>
      <c r="B41" s="195" t="s">
        <v>355</v>
      </c>
      <c r="C41" s="187"/>
      <c r="D41" s="187"/>
      <c r="E41" s="187"/>
      <c r="F41" s="187"/>
      <c r="G41" s="187"/>
      <c r="H41" s="187"/>
      <c r="I41" s="187"/>
    </row>
    <row r="42" spans="1:31" s="199" customFormat="1" ht="16.2" thickBot="1" x14ac:dyDescent="0.35">
      <c r="A42" s="197"/>
      <c r="B42" s="198"/>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row>
    <row r="43" spans="1:31" s="200" customFormat="1" ht="15.6" x14ac:dyDescent="0.3">
      <c r="A43" s="191"/>
      <c r="B43" s="193"/>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row>
    <row r="44" spans="1:31" ht="15.6" x14ac:dyDescent="0.3">
      <c r="A44" s="187"/>
      <c r="B44" s="196" t="s">
        <v>343</v>
      </c>
      <c r="C44" s="189"/>
      <c r="D44" s="189"/>
      <c r="E44" s="189"/>
      <c r="F44" s="189"/>
      <c r="G44" s="189"/>
      <c r="H44" s="187"/>
      <c r="I44" s="187"/>
    </row>
    <row r="45" spans="1:31" ht="93.6" x14ac:dyDescent="0.3">
      <c r="A45" s="187"/>
      <c r="B45" s="195" t="s">
        <v>344</v>
      </c>
      <c r="C45" s="187"/>
      <c r="D45" s="187"/>
      <c r="E45" s="187"/>
      <c r="F45" s="187"/>
      <c r="G45" s="187"/>
      <c r="H45" s="187"/>
      <c r="I45" s="187"/>
    </row>
    <row r="46" spans="1:31" ht="15.6" x14ac:dyDescent="0.3">
      <c r="A46" s="187"/>
      <c r="B46" s="195"/>
      <c r="C46" s="187"/>
      <c r="D46" s="187"/>
      <c r="E46" s="187"/>
      <c r="F46" s="187"/>
      <c r="G46" s="187"/>
      <c r="H46" s="187"/>
      <c r="I46" s="187"/>
    </row>
    <row r="47" spans="1:31" ht="15.6" x14ac:dyDescent="0.3">
      <c r="A47" s="187"/>
      <c r="B47" s="196" t="s">
        <v>336</v>
      </c>
      <c r="C47" s="187"/>
      <c r="D47" s="187"/>
      <c r="E47" s="187"/>
      <c r="F47" s="187"/>
      <c r="G47" s="187"/>
      <c r="H47" s="187"/>
      <c r="I47" s="187"/>
    </row>
    <row r="48" spans="1:31" ht="31.2" x14ac:dyDescent="0.3">
      <c r="A48" s="187"/>
      <c r="B48" s="195" t="s">
        <v>345</v>
      </c>
      <c r="C48" s="187"/>
      <c r="D48" s="187"/>
      <c r="E48" s="187"/>
      <c r="F48" s="187"/>
      <c r="G48" s="187"/>
      <c r="H48" s="187"/>
      <c r="I48" s="187"/>
    </row>
    <row r="49" spans="1:9" x14ac:dyDescent="0.3">
      <c r="A49" s="187"/>
      <c r="B49" s="191"/>
      <c r="C49" s="187"/>
      <c r="D49" s="187"/>
      <c r="E49" s="187"/>
      <c r="F49" s="187"/>
      <c r="G49" s="187"/>
      <c r="H49" s="187"/>
      <c r="I49" s="187"/>
    </row>
    <row r="50" spans="1:9" ht="15.6" x14ac:dyDescent="0.3">
      <c r="A50" s="187"/>
      <c r="B50" s="195" t="s">
        <v>331</v>
      </c>
      <c r="C50" s="187"/>
      <c r="D50" s="187"/>
      <c r="E50" s="187"/>
      <c r="F50" s="187"/>
      <c r="G50" s="187"/>
      <c r="H50" s="187"/>
      <c r="I50" s="187"/>
    </row>
    <row r="51" spans="1:9" x14ac:dyDescent="0.3">
      <c r="A51" s="187"/>
      <c r="B51" s="187"/>
      <c r="C51" s="187"/>
      <c r="D51" s="187"/>
      <c r="E51" s="187"/>
      <c r="F51" s="187"/>
      <c r="G51" s="187"/>
      <c r="H51" s="187"/>
      <c r="I51" s="187"/>
    </row>
    <row r="52" spans="1:9" x14ac:dyDescent="0.3">
      <c r="A52" s="187"/>
      <c r="B52" s="187"/>
      <c r="C52" s="187"/>
      <c r="D52" s="187"/>
      <c r="E52" s="187"/>
      <c r="F52" s="187"/>
      <c r="G52" s="187"/>
      <c r="H52" s="187"/>
      <c r="I52" s="187"/>
    </row>
    <row r="53" spans="1:9" x14ac:dyDescent="0.3">
      <c r="A53" s="187"/>
      <c r="B53" s="187"/>
      <c r="C53" s="187"/>
      <c r="D53" s="187"/>
      <c r="E53" s="187"/>
      <c r="F53" s="187"/>
      <c r="G53" s="187"/>
      <c r="H53" s="187"/>
      <c r="I53" s="187"/>
    </row>
    <row r="54" spans="1:9" x14ac:dyDescent="0.3">
      <c r="A54" s="187"/>
      <c r="B54" s="187"/>
      <c r="C54" s="187"/>
      <c r="D54" s="187"/>
      <c r="E54" s="187"/>
      <c r="F54" s="187"/>
      <c r="G54" s="187"/>
      <c r="H54" s="187"/>
      <c r="I54" s="187"/>
    </row>
    <row r="55" spans="1:9" x14ac:dyDescent="0.3">
      <c r="A55" s="187"/>
      <c r="B55" s="187"/>
      <c r="C55" s="187"/>
      <c r="D55" s="187"/>
      <c r="E55" s="187"/>
      <c r="F55" s="187"/>
      <c r="G55" s="187"/>
      <c r="H55" s="187"/>
      <c r="I55" s="187"/>
    </row>
    <row r="56" spans="1:9" s="187" customFormat="1" x14ac:dyDescent="0.3"/>
    <row r="57" spans="1:9" s="187" customFormat="1" x14ac:dyDescent="0.3"/>
    <row r="58" spans="1:9" s="187" customFormat="1" x14ac:dyDescent="0.3"/>
    <row r="59" spans="1:9" s="187" customFormat="1" x14ac:dyDescent="0.3"/>
    <row r="60" spans="1:9" s="187" customFormat="1" x14ac:dyDescent="0.3"/>
    <row r="61" spans="1:9" s="187" customFormat="1" x14ac:dyDescent="0.3"/>
    <row r="62" spans="1:9" s="187" customFormat="1" x14ac:dyDescent="0.3"/>
    <row r="63" spans="1:9" s="187" customFormat="1" x14ac:dyDescent="0.3"/>
    <row r="64" spans="1:9" s="187" customFormat="1" x14ac:dyDescent="0.3"/>
    <row r="65" s="187" customFormat="1" x14ac:dyDescent="0.3"/>
    <row r="66" s="187" customFormat="1" x14ac:dyDescent="0.3"/>
    <row r="67" s="187" customFormat="1" x14ac:dyDescent="0.3"/>
    <row r="68" s="187" customFormat="1" x14ac:dyDescent="0.3"/>
    <row r="69" s="187" customFormat="1" x14ac:dyDescent="0.3"/>
    <row r="70" s="187" customFormat="1" x14ac:dyDescent="0.3"/>
    <row r="71" s="187" customFormat="1" x14ac:dyDescent="0.3"/>
    <row r="72" s="187" customFormat="1" x14ac:dyDescent="0.3"/>
    <row r="73" s="187" customFormat="1" x14ac:dyDescent="0.3"/>
    <row r="74" s="187" customFormat="1" x14ac:dyDescent="0.3"/>
    <row r="75" s="187" customFormat="1" x14ac:dyDescent="0.3"/>
    <row r="76" s="187" customFormat="1" x14ac:dyDescent="0.3"/>
    <row r="77" s="187" customFormat="1" x14ac:dyDescent="0.3"/>
    <row r="78" s="187" customFormat="1" x14ac:dyDescent="0.3"/>
    <row r="79" s="187" customFormat="1" x14ac:dyDescent="0.3"/>
    <row r="80" s="187" customFormat="1" x14ac:dyDescent="0.3"/>
    <row r="81" s="187" customFormat="1" x14ac:dyDescent="0.3"/>
    <row r="82" s="187" customFormat="1" x14ac:dyDescent="0.3"/>
    <row r="83" s="187" customFormat="1" x14ac:dyDescent="0.3"/>
    <row r="84" s="187" customFormat="1" x14ac:dyDescent="0.3"/>
    <row r="85" s="187" customFormat="1" x14ac:dyDescent="0.3"/>
    <row r="86" s="187" customFormat="1" x14ac:dyDescent="0.3"/>
    <row r="87" s="187" customFormat="1" x14ac:dyDescent="0.3"/>
    <row r="88" s="187" customFormat="1" x14ac:dyDescent="0.3"/>
  </sheetData>
  <hyperlinks>
    <hyperlink ref="B36" r:id="rId1" xr:uid="{12217A7A-5A44-4AD4-9C90-467A41379891}"/>
    <hyperlink ref="B38" r:id="rId2" xr:uid="{C522951F-B13C-4FA6-8B2B-321B66F006F0}"/>
  </hyperlinks>
  <pageMargins left="0.7" right="0.7" top="0.78740157499999996" bottom="0.78740157499999996"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776E5-27D9-4196-BD06-F8370DD92D32}">
  <dimension ref="B1:R59"/>
  <sheetViews>
    <sheetView workbookViewId="0">
      <selection activeCell="F14" sqref="F14"/>
    </sheetView>
  </sheetViews>
  <sheetFormatPr baseColWidth="10" defaultColWidth="11.44140625" defaultRowHeight="14.4" x14ac:dyDescent="0.3"/>
  <cols>
    <col min="2" max="2" width="69.6640625" customWidth="1"/>
    <col min="8" max="8" width="15.109375" customWidth="1"/>
    <col min="9" max="9" width="14.6640625" customWidth="1"/>
    <col min="10" max="10" width="8.44140625" customWidth="1"/>
    <col min="11" max="11" width="12.109375" customWidth="1"/>
    <col min="12" max="12" width="5.5546875" bestFit="1" customWidth="1"/>
    <col min="13" max="13" width="5" bestFit="1" customWidth="1"/>
  </cols>
  <sheetData>
    <row r="1" spans="2:18" ht="21" x14ac:dyDescent="0.4">
      <c r="B1" s="185" t="s">
        <v>368</v>
      </c>
    </row>
    <row r="2" spans="2:18" ht="15" thickBot="1" x14ac:dyDescent="0.35"/>
    <row r="3" spans="2:18" x14ac:dyDescent="0.3">
      <c r="B3" s="149" t="s">
        <v>0</v>
      </c>
    </row>
    <row r="4" spans="2:18" ht="29.4" thickBot="1" x14ac:dyDescent="0.35">
      <c r="B4" s="150" t="s">
        <v>366</v>
      </c>
    </row>
    <row r="5" spans="2:18" x14ac:dyDescent="0.3">
      <c r="B5" s="151" t="s">
        <v>365</v>
      </c>
      <c r="H5" s="157" t="s">
        <v>1</v>
      </c>
      <c r="I5" s="158"/>
      <c r="J5" s="158"/>
      <c r="K5" s="158"/>
      <c r="L5" s="158"/>
      <c r="M5" s="158"/>
      <c r="N5" s="158"/>
      <c r="O5" s="159"/>
    </row>
    <row r="6" spans="2:18" x14ac:dyDescent="0.3">
      <c r="B6" s="152" t="s">
        <v>2</v>
      </c>
      <c r="H6" s="160"/>
      <c r="I6" s="14"/>
      <c r="J6" s="14"/>
      <c r="K6" s="14"/>
      <c r="L6" s="14"/>
      <c r="M6" s="14"/>
      <c r="N6" s="14"/>
      <c r="O6" s="161"/>
    </row>
    <row r="7" spans="2:18" x14ac:dyDescent="0.3">
      <c r="B7" s="151" t="s">
        <v>3</v>
      </c>
      <c r="H7" s="160" t="s">
        <v>4</v>
      </c>
      <c r="I7" s="14" t="s">
        <v>5</v>
      </c>
      <c r="J7" s="14">
        <v>10</v>
      </c>
      <c r="K7" s="14" t="s">
        <v>6</v>
      </c>
      <c r="L7" s="14"/>
      <c r="M7" s="14"/>
      <c r="N7" s="14"/>
      <c r="O7" s="161"/>
    </row>
    <row r="8" spans="2:18" ht="15" thickBot="1" x14ac:dyDescent="0.35">
      <c r="B8" s="153" t="s">
        <v>7</v>
      </c>
      <c r="H8" s="160" t="s">
        <v>8</v>
      </c>
      <c r="I8" s="14" t="s">
        <v>9</v>
      </c>
      <c r="J8" s="14">
        <v>10</v>
      </c>
      <c r="K8" s="14" t="s">
        <v>6</v>
      </c>
      <c r="L8" s="147"/>
      <c r="M8" s="147"/>
      <c r="N8" s="147"/>
      <c r="O8" s="162"/>
      <c r="P8" s="127"/>
      <c r="Q8" s="127"/>
      <c r="R8" s="127"/>
    </row>
    <row r="9" spans="2:18" x14ac:dyDescent="0.3">
      <c r="H9" s="163" t="s">
        <v>10</v>
      </c>
      <c r="I9" s="14"/>
      <c r="J9" s="14"/>
      <c r="K9" s="148"/>
      <c r="L9" s="14"/>
      <c r="M9" s="14"/>
      <c r="N9" s="14"/>
      <c r="O9" s="161"/>
    </row>
    <row r="10" spans="2:18" ht="15" thickBot="1" x14ac:dyDescent="0.35">
      <c r="H10" s="160" t="s">
        <v>11</v>
      </c>
      <c r="I10" s="14" t="s">
        <v>5</v>
      </c>
      <c r="J10" s="14">
        <v>7</v>
      </c>
      <c r="K10" s="14" t="s">
        <v>6</v>
      </c>
      <c r="L10" s="14"/>
      <c r="M10" s="14"/>
      <c r="N10" s="14"/>
      <c r="O10" s="161"/>
    </row>
    <row r="11" spans="2:18" x14ac:dyDescent="0.3">
      <c r="B11" s="149" t="s">
        <v>363</v>
      </c>
      <c r="H11" s="160" t="s">
        <v>11</v>
      </c>
      <c r="I11" s="14" t="s">
        <v>12</v>
      </c>
      <c r="J11" s="14">
        <v>13</v>
      </c>
      <c r="K11" s="14" t="s">
        <v>6</v>
      </c>
      <c r="L11" s="14"/>
      <c r="M11" s="14"/>
      <c r="N11" s="14"/>
      <c r="O11" s="161"/>
    </row>
    <row r="12" spans="2:18" x14ac:dyDescent="0.3">
      <c r="B12" s="152" t="s">
        <v>13</v>
      </c>
      <c r="H12" s="160" t="s">
        <v>14</v>
      </c>
      <c r="I12" s="14" t="s">
        <v>12</v>
      </c>
      <c r="J12" s="14">
        <v>5</v>
      </c>
      <c r="K12" s="14" t="s">
        <v>6</v>
      </c>
      <c r="L12" s="14"/>
      <c r="M12" s="14"/>
      <c r="N12" s="14"/>
      <c r="O12" s="161"/>
    </row>
    <row r="13" spans="2:18" x14ac:dyDescent="0.3">
      <c r="B13" s="151"/>
      <c r="H13" s="160" t="s">
        <v>14</v>
      </c>
      <c r="I13" s="14" t="s">
        <v>15</v>
      </c>
      <c r="J13" s="14">
        <v>3250</v>
      </c>
      <c r="K13" s="14" t="s">
        <v>6</v>
      </c>
      <c r="L13" s="14" t="s">
        <v>16</v>
      </c>
      <c r="M13" s="14"/>
      <c r="N13" s="14"/>
      <c r="O13" s="161"/>
    </row>
    <row r="14" spans="2:18" x14ac:dyDescent="0.3">
      <c r="B14" s="154" t="s">
        <v>17</v>
      </c>
      <c r="H14" s="170" t="s">
        <v>18</v>
      </c>
      <c r="I14" s="14" t="s">
        <v>12</v>
      </c>
      <c r="J14" s="168" t="s">
        <v>19</v>
      </c>
      <c r="K14" s="14" t="s">
        <v>6</v>
      </c>
      <c r="L14" s="169" t="s">
        <v>20</v>
      </c>
      <c r="M14" s="14"/>
      <c r="N14" s="14"/>
      <c r="O14" s="161"/>
    </row>
    <row r="15" spans="2:18" x14ac:dyDescent="0.3">
      <c r="B15" s="152" t="s">
        <v>21</v>
      </c>
      <c r="H15" s="160" t="s">
        <v>22</v>
      </c>
      <c r="I15" s="14"/>
      <c r="J15" s="14"/>
      <c r="K15" s="14"/>
      <c r="L15" s="14"/>
      <c r="M15" s="14"/>
      <c r="N15" s="14"/>
      <c r="O15" s="161"/>
    </row>
    <row r="16" spans="2:18" ht="28.8" x14ac:dyDescent="0.3">
      <c r="B16" s="150" t="s">
        <v>364</v>
      </c>
      <c r="H16" s="160" t="s">
        <v>23</v>
      </c>
      <c r="I16" s="14" t="s">
        <v>24</v>
      </c>
      <c r="J16" s="14">
        <v>2100</v>
      </c>
      <c r="K16" s="14" t="s">
        <v>6</v>
      </c>
      <c r="L16" s="14" t="s">
        <v>25</v>
      </c>
      <c r="M16" s="14">
        <f>J16*0.7</f>
        <v>1470</v>
      </c>
      <c r="N16" s="14" t="s">
        <v>6</v>
      </c>
      <c r="O16" s="161"/>
    </row>
    <row r="17" spans="2:15" ht="28.8" x14ac:dyDescent="0.3">
      <c r="B17" s="151"/>
      <c r="H17" s="164" t="s">
        <v>26</v>
      </c>
      <c r="I17" s="14" t="s">
        <v>24</v>
      </c>
      <c r="J17" s="14">
        <v>1800</v>
      </c>
      <c r="K17" s="14" t="s">
        <v>6</v>
      </c>
      <c r="L17" s="14" t="s">
        <v>25</v>
      </c>
      <c r="M17" s="14">
        <f t="shared" ref="M17:M18" si="0">J17*0.7</f>
        <v>1260</v>
      </c>
      <c r="N17" s="14" t="s">
        <v>6</v>
      </c>
      <c r="O17" s="161"/>
    </row>
    <row r="18" spans="2:15" ht="29.4" thickBot="1" x14ac:dyDescent="0.35">
      <c r="B18" s="154" t="s">
        <v>27</v>
      </c>
      <c r="H18" s="165" t="s">
        <v>28</v>
      </c>
      <c r="I18" s="166" t="s">
        <v>24</v>
      </c>
      <c r="J18" s="166">
        <v>1500</v>
      </c>
      <c r="K18" s="166" t="s">
        <v>6</v>
      </c>
      <c r="L18" s="166" t="s">
        <v>25</v>
      </c>
      <c r="M18" s="166">
        <f t="shared" si="0"/>
        <v>1050</v>
      </c>
      <c r="N18" s="166" t="s">
        <v>6</v>
      </c>
      <c r="O18" s="167"/>
    </row>
    <row r="19" spans="2:15" x14ac:dyDescent="0.3">
      <c r="B19" s="152" t="s">
        <v>29</v>
      </c>
    </row>
    <row r="20" spans="2:15" ht="30.6" thickBot="1" x14ac:dyDescent="0.35">
      <c r="B20" s="155" t="s">
        <v>367</v>
      </c>
      <c r="H20" s="128" t="s">
        <v>30</v>
      </c>
      <c r="I20" s="129" t="s">
        <v>31</v>
      </c>
      <c r="J20" s="207" t="s">
        <v>32</v>
      </c>
      <c r="K20" s="208"/>
    </row>
    <row r="21" spans="2:15" ht="52.2" x14ac:dyDescent="0.3">
      <c r="H21" s="130" t="s">
        <v>33</v>
      </c>
      <c r="I21" s="131" t="s">
        <v>34</v>
      </c>
      <c r="J21" s="131" t="s">
        <v>35</v>
      </c>
      <c r="K21" s="132" t="s">
        <v>36</v>
      </c>
    </row>
    <row r="22" spans="2:15" x14ac:dyDescent="0.3">
      <c r="B22" s="12" t="s">
        <v>369</v>
      </c>
      <c r="H22" s="133" t="s">
        <v>37</v>
      </c>
      <c r="I22" s="134">
        <v>100</v>
      </c>
      <c r="J22" s="135">
        <v>70</v>
      </c>
      <c r="K22" s="136">
        <v>50</v>
      </c>
    </row>
    <row r="23" spans="2:15" ht="14.4" customHeight="1" x14ac:dyDescent="0.3">
      <c r="H23" s="137" t="s">
        <v>38</v>
      </c>
      <c r="I23" s="138">
        <v>0</v>
      </c>
      <c r="J23" s="139">
        <v>30</v>
      </c>
      <c r="K23" s="140">
        <v>50</v>
      </c>
    </row>
    <row r="24" spans="2:15" x14ac:dyDescent="0.3">
      <c r="H24" s="133" t="s">
        <v>39</v>
      </c>
      <c r="I24" s="141">
        <v>1</v>
      </c>
      <c r="J24" s="142">
        <v>1.4</v>
      </c>
      <c r="K24" s="143">
        <v>2</v>
      </c>
    </row>
    <row r="25" spans="2:15" x14ac:dyDescent="0.3">
      <c r="H25" s="137" t="s">
        <v>40</v>
      </c>
      <c r="I25" s="144">
        <v>0.7</v>
      </c>
      <c r="J25" s="145">
        <v>1</v>
      </c>
      <c r="K25" s="146">
        <v>1.4</v>
      </c>
    </row>
    <row r="26" spans="2:15" x14ac:dyDescent="0.3">
      <c r="H26" s="133" t="s">
        <v>41</v>
      </c>
      <c r="I26" s="141">
        <v>0.5</v>
      </c>
      <c r="J26" s="142">
        <v>0.7</v>
      </c>
      <c r="K26" s="143">
        <v>1</v>
      </c>
    </row>
    <row r="27" spans="2:15" x14ac:dyDescent="0.3">
      <c r="H27" s="156" t="s">
        <v>42</v>
      </c>
    </row>
    <row r="28" spans="2:15" x14ac:dyDescent="0.3">
      <c r="H28" s="127" t="s">
        <v>43</v>
      </c>
      <c r="I28" s="127"/>
    </row>
    <row r="29" spans="2:15" x14ac:dyDescent="0.3">
      <c r="H29" s="127" t="s">
        <v>44</v>
      </c>
      <c r="I29" s="127"/>
    </row>
    <row r="30" spans="2:15" x14ac:dyDescent="0.3">
      <c r="H30" s="127" t="s">
        <v>45</v>
      </c>
      <c r="I30" s="127"/>
    </row>
    <row r="31" spans="2:15" x14ac:dyDescent="0.3">
      <c r="H31" s="127" t="s">
        <v>46</v>
      </c>
      <c r="I31" s="127"/>
    </row>
    <row r="32" spans="2:15" x14ac:dyDescent="0.3">
      <c r="H32" s="127" t="s">
        <v>47</v>
      </c>
      <c r="I32" s="127"/>
    </row>
    <row r="33" spans="8:9" x14ac:dyDescent="0.3">
      <c r="H33" s="127" t="s">
        <v>48</v>
      </c>
      <c r="I33" s="127"/>
    </row>
    <row r="58" spans="2:7" x14ac:dyDescent="0.3">
      <c r="B58" s="12" t="s">
        <v>49</v>
      </c>
      <c r="G58" s="12" t="s">
        <v>50</v>
      </c>
    </row>
    <row r="59" spans="2:7" x14ac:dyDescent="0.3">
      <c r="B59" s="186" t="s">
        <v>335</v>
      </c>
      <c r="G59" s="186" t="s">
        <v>335</v>
      </c>
    </row>
  </sheetData>
  <mergeCells count="1">
    <mergeCell ref="J20:K20"/>
  </mergeCells>
  <hyperlinks>
    <hyperlink ref="B6" r:id="rId1" xr:uid="{487BF2D1-CE26-49A9-87AD-3659D6A374F6}"/>
    <hyperlink ref="B8" r:id="rId2" xr:uid="{D913A4E8-6BE0-4ED7-A678-8A86F7A2EA27}"/>
    <hyperlink ref="B15" r:id="rId3" xr:uid="{6409590C-1D55-4275-8335-987EC63143A7}"/>
    <hyperlink ref="B19" r:id="rId4" xr:uid="{C3F7F1E3-9EE5-41EF-8CA7-56E5B2CFB345}"/>
    <hyperlink ref="B12" r:id="rId5" xr:uid="{D2E79639-B3A2-4113-A806-50C8A1F98123}"/>
    <hyperlink ref="B59" r:id="rId6" xr:uid="{AC5D802D-7B07-4553-89C6-9120AEE02F36}"/>
    <hyperlink ref="G59" r:id="rId7" xr:uid="{2DD98AD8-E752-4313-B03B-92BF81E4A48E}"/>
  </hyperlinks>
  <pageMargins left="0.7" right="0.7" top="0.78740157499999996" bottom="0.78740157499999996" header="0.3" footer="0.3"/>
  <pageSetup paperSize="9" orientation="portrait" horizontalDpi="0" verticalDpi="0" r:id="rId8"/>
  <drawing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3147F-AE5D-40A0-B7BE-DAFB6582C42F}">
  <sheetPr>
    <tabColor theme="7"/>
  </sheetPr>
  <dimension ref="A1:AS15"/>
  <sheetViews>
    <sheetView workbookViewId="0">
      <selection activeCell="I6" sqref="I6"/>
    </sheetView>
  </sheetViews>
  <sheetFormatPr baseColWidth="10" defaultColWidth="11.44140625" defaultRowHeight="14.4" x14ac:dyDescent="0.3"/>
  <cols>
    <col min="2" max="2" width="13.6640625" customWidth="1"/>
    <col min="3" max="3" width="33.88671875" customWidth="1"/>
    <col min="4" max="4" width="13.33203125" bestFit="1" customWidth="1"/>
    <col min="5" max="5" width="4.88671875" bestFit="1" customWidth="1"/>
    <col min="6" max="6" width="16.33203125" customWidth="1"/>
    <col min="7" max="7" width="6" bestFit="1" customWidth="1"/>
    <col min="8" max="8" width="16.44140625" customWidth="1"/>
    <col min="9" max="9" width="16" bestFit="1" customWidth="1"/>
    <col min="10" max="10" width="17" customWidth="1"/>
    <col min="11" max="11" width="17.33203125" bestFit="1" customWidth="1"/>
    <col min="15" max="15" width="14.5546875" bestFit="1" customWidth="1"/>
    <col min="17" max="19" width="11.6640625" bestFit="1" customWidth="1"/>
    <col min="20" max="20" width="14.6640625" bestFit="1" customWidth="1"/>
    <col min="21" max="21" width="11.6640625" bestFit="1" customWidth="1"/>
    <col min="23" max="23" width="14.5546875" bestFit="1" customWidth="1"/>
    <col min="30" max="30" width="14" customWidth="1"/>
    <col min="31" max="31" width="17.88671875" customWidth="1"/>
    <col min="32" max="32" width="12.6640625" customWidth="1"/>
    <col min="33" max="33" width="13.33203125" customWidth="1"/>
    <col min="34" max="34" width="14.109375" customWidth="1"/>
    <col min="38" max="38" width="15.6640625" bestFit="1" customWidth="1"/>
    <col min="40" max="40" width="16.6640625" bestFit="1" customWidth="1"/>
    <col min="45" max="45" width="19.88671875" bestFit="1" customWidth="1"/>
  </cols>
  <sheetData>
    <row r="1" spans="1:45" x14ac:dyDescent="0.3">
      <c r="AM1" s="107"/>
      <c r="AN1" s="106"/>
      <c r="AO1" s="106" t="s">
        <v>321</v>
      </c>
      <c r="AP1" s="106"/>
      <c r="AQ1" s="106"/>
      <c r="AR1" s="106"/>
      <c r="AS1" s="108"/>
    </row>
    <row r="2" spans="1:45" x14ac:dyDescent="0.3">
      <c r="B2" s="17" t="s">
        <v>51</v>
      </c>
      <c r="C2" s="17"/>
      <c r="D2" s="17"/>
      <c r="E2" s="17"/>
      <c r="F2" s="17"/>
      <c r="G2" s="17"/>
      <c r="H2" s="17"/>
      <c r="I2" s="17"/>
      <c r="J2" s="17"/>
      <c r="K2" s="17"/>
      <c r="L2" s="17"/>
      <c r="M2" s="17"/>
      <c r="N2" s="17"/>
      <c r="O2" s="17"/>
      <c r="P2" s="17"/>
      <c r="Q2" s="17"/>
      <c r="Y2" s="107" t="s">
        <v>319</v>
      </c>
      <c r="Z2" s="106"/>
      <c r="AA2" s="108"/>
      <c r="AM2" s="174" t="s">
        <v>89</v>
      </c>
      <c r="AN2" s="174" t="s">
        <v>90</v>
      </c>
      <c r="AO2" s="174" t="s">
        <v>91</v>
      </c>
      <c r="AP2" s="174" t="s">
        <v>92</v>
      </c>
      <c r="AQ2" s="174" t="s">
        <v>93</v>
      </c>
      <c r="AR2" s="174" t="s">
        <v>94</v>
      </c>
      <c r="AS2" s="174" t="s">
        <v>95</v>
      </c>
    </row>
    <row r="3" spans="1:45" x14ac:dyDescent="0.3">
      <c r="L3" s="111"/>
      <c r="M3" s="97" t="s">
        <v>316</v>
      </c>
      <c r="N3" s="112"/>
      <c r="O3" s="112"/>
      <c r="P3" s="112"/>
      <c r="Q3" s="115"/>
      <c r="R3" s="99" t="s">
        <v>317</v>
      </c>
      <c r="S3" s="116"/>
      <c r="T3" s="116"/>
      <c r="U3" s="117"/>
      <c r="Y3" s="174" t="s">
        <v>83</v>
      </c>
      <c r="Z3" s="174" t="s">
        <v>55</v>
      </c>
      <c r="AA3" s="174" t="s">
        <v>58</v>
      </c>
      <c r="AI3" s="102" t="s">
        <v>52</v>
      </c>
      <c r="AJ3" s="102"/>
      <c r="AK3" s="7"/>
      <c r="AM3" s="120" t="s">
        <v>53</v>
      </c>
      <c r="AN3" s="120" t="s">
        <v>53</v>
      </c>
      <c r="AO3" s="120" t="s">
        <v>53</v>
      </c>
      <c r="AP3" s="120" t="s">
        <v>53</v>
      </c>
      <c r="AQ3" s="120" t="s">
        <v>53</v>
      </c>
      <c r="AR3" s="120" t="s">
        <v>53</v>
      </c>
      <c r="AS3" s="120" t="s">
        <v>53</v>
      </c>
    </row>
    <row r="4" spans="1:45" x14ac:dyDescent="0.3">
      <c r="B4" s="180" t="s">
        <v>328</v>
      </c>
      <c r="C4" s="180"/>
      <c r="D4" s="180"/>
      <c r="E4" s="180"/>
      <c r="F4" s="180"/>
      <c r="L4" s="4" t="s">
        <v>54</v>
      </c>
      <c r="M4" s="12"/>
      <c r="N4" s="12"/>
      <c r="O4" s="4" t="s">
        <v>55</v>
      </c>
      <c r="P4" s="4" t="s">
        <v>56</v>
      </c>
      <c r="Q4" s="113" t="s">
        <v>54</v>
      </c>
      <c r="T4" s="113" t="s">
        <v>57</v>
      </c>
      <c r="U4" s="113" t="s">
        <v>58</v>
      </c>
      <c r="Y4" s="179" t="s">
        <v>60</v>
      </c>
      <c r="Z4" s="179" t="s">
        <v>60</v>
      </c>
      <c r="AA4" s="179" t="s">
        <v>314</v>
      </c>
      <c r="AI4" s="102" t="s">
        <v>54</v>
      </c>
      <c r="AJ4" s="102" t="s">
        <v>55</v>
      </c>
      <c r="AK4" s="7" t="s">
        <v>59</v>
      </c>
      <c r="AM4" s="119">
        <f t="shared" ref="AM4:AS4" ca="1" si="0">AVERAGE(AM12:AM97)</f>
        <v>1975</v>
      </c>
      <c r="AN4" s="119">
        <f t="shared" ca="1" si="0"/>
        <v>1975</v>
      </c>
      <c r="AO4" s="119">
        <f t="shared" ca="1" si="0"/>
        <v>1975</v>
      </c>
      <c r="AP4" s="119">
        <f t="shared" ca="1" si="0"/>
        <v>1975</v>
      </c>
      <c r="AQ4" s="119">
        <f t="shared" ca="1" si="0"/>
        <v>1980</v>
      </c>
      <c r="AR4" s="119">
        <f t="shared" ca="1" si="0"/>
        <v>1977.5</v>
      </c>
      <c r="AS4" s="119">
        <f t="shared" ca="1" si="0"/>
        <v>2001</v>
      </c>
    </row>
    <row r="5" spans="1:45" x14ac:dyDescent="0.3">
      <c r="L5" s="5" t="s">
        <v>308</v>
      </c>
      <c r="O5" s="5" t="s">
        <v>308</v>
      </c>
      <c r="P5" s="5" t="s">
        <v>61</v>
      </c>
      <c r="Q5" s="114" t="s">
        <v>62</v>
      </c>
      <c r="T5" s="114" t="s">
        <v>62</v>
      </c>
      <c r="U5" s="114" t="s">
        <v>62</v>
      </c>
      <c r="X5" s="174" t="s">
        <v>311</v>
      </c>
      <c r="Y5" s="175">
        <f ca="1">AVERAGE(Y12:Y96)</f>
        <v>7.1100640764037877</v>
      </c>
      <c r="Z5" s="175">
        <f ca="1">AVERAGE(Z12:Z96)</f>
        <v>72.871541000857576</v>
      </c>
      <c r="AA5" s="175">
        <f ca="1">AVERAGE(AA12:AA96)</f>
        <v>24.575324500153378</v>
      </c>
      <c r="AI5" s="102" t="s">
        <v>63</v>
      </c>
      <c r="AJ5" s="102" t="s">
        <v>63</v>
      </c>
      <c r="AK5" s="7" t="s">
        <v>63</v>
      </c>
      <c r="AM5" s="8" t="s">
        <v>64</v>
      </c>
      <c r="AN5" s="8" t="s">
        <v>64</v>
      </c>
      <c r="AO5" s="8" t="s">
        <v>64</v>
      </c>
      <c r="AP5" s="8" t="s">
        <v>64</v>
      </c>
      <c r="AQ5" s="8" t="s">
        <v>64</v>
      </c>
      <c r="AR5" s="8" t="s">
        <v>64</v>
      </c>
      <c r="AS5" s="8" t="s">
        <v>64</v>
      </c>
    </row>
    <row r="6" spans="1:45" x14ac:dyDescent="0.3">
      <c r="L6" s="123">
        <f ca="1">SUM(L12:L96)</f>
        <v>40249</v>
      </c>
      <c r="O6" s="123">
        <f ca="1">SUM(O12:O96)</f>
        <v>442334</v>
      </c>
      <c r="P6" s="123">
        <f ca="1">SUM(P12:P96)</f>
        <v>135</v>
      </c>
      <c r="Q6" s="126">
        <f ca="1">SUM(Q12:Q96)</f>
        <v>52980</v>
      </c>
      <c r="T6" s="126">
        <f ca="1">SUM(T12:T96)</f>
        <v>84004</v>
      </c>
      <c r="U6" s="126">
        <f ca="1">SUM(U12:U96)</f>
        <v>387</v>
      </c>
      <c r="X6" s="178" t="s">
        <v>312</v>
      </c>
      <c r="Y6" s="176">
        <f ca="1">MIN(Y12:Y96)</f>
        <v>0.32140000000000002</v>
      </c>
      <c r="Z6" s="176">
        <f ca="1">MIN(Z12:Z96)</f>
        <v>6.5626999999999995</v>
      </c>
      <c r="AA6" s="176">
        <f ca="1">MIN(AA12:AA96)</f>
        <v>0.2</v>
      </c>
      <c r="AI6" s="118">
        <f ca="1">SUM(AI12:AI96)/1000</f>
        <v>16.099599999999999</v>
      </c>
      <c r="AJ6" s="118">
        <f ca="1">SUM(AJ12:AJ96)/1000</f>
        <v>110.71565000000001</v>
      </c>
      <c r="AK6" s="118">
        <f ca="1">SUM(AK12:AK96)/1000</f>
        <v>126.81525000000001</v>
      </c>
      <c r="AM6" s="15">
        <f t="shared" ref="AM6:AS6" ca="1" si="1">MAX(AM12:AM97)</f>
        <v>1990</v>
      </c>
      <c r="AN6" s="15">
        <f t="shared" ca="1" si="1"/>
        <v>1990</v>
      </c>
      <c r="AO6" s="15">
        <f t="shared" ca="1" si="1"/>
        <v>1990</v>
      </c>
      <c r="AP6" s="15">
        <f t="shared" ca="1" si="1"/>
        <v>1990</v>
      </c>
      <c r="AQ6" s="15">
        <f t="shared" ca="1" si="1"/>
        <v>2010</v>
      </c>
      <c r="AR6" s="15">
        <f t="shared" ca="1" si="1"/>
        <v>2000</v>
      </c>
      <c r="AS6" s="15">
        <f t="shared" ca="1" si="1"/>
        <v>2010</v>
      </c>
    </row>
    <row r="7" spans="1:45" x14ac:dyDescent="0.3">
      <c r="X7" s="178" t="s">
        <v>313</v>
      </c>
      <c r="Y7" s="177">
        <f ca="1">MAX(Y12:Y96)</f>
        <v>10.004051863857374</v>
      </c>
      <c r="Z7" s="177">
        <f t="shared" ref="Z7" ca="1" si="2">MAX(Z12:Z96)</f>
        <v>97.779661016949163</v>
      </c>
      <c r="AA7" s="177">
        <f ca="1">MAX(AA12:AA96)</f>
        <v>81.081081081081081</v>
      </c>
      <c r="AM7" s="8" t="s">
        <v>65</v>
      </c>
      <c r="AN7" s="8" t="s">
        <v>65</v>
      </c>
      <c r="AO7" s="8" t="s">
        <v>65</v>
      </c>
      <c r="AP7" s="8" t="s">
        <v>65</v>
      </c>
      <c r="AQ7" s="8" t="s">
        <v>65</v>
      </c>
      <c r="AR7" s="8" t="s">
        <v>65</v>
      </c>
      <c r="AS7" s="8" t="s">
        <v>65</v>
      </c>
    </row>
    <row r="8" spans="1:45" x14ac:dyDescent="0.3">
      <c r="AM8" s="15">
        <f t="shared" ref="AM8:AS8" ca="1" si="3">MIN(AM12:AM97)</f>
        <v>1960</v>
      </c>
      <c r="AN8" s="15">
        <f t="shared" ca="1" si="3"/>
        <v>1960</v>
      </c>
      <c r="AO8" s="15">
        <f t="shared" ca="1" si="3"/>
        <v>1960</v>
      </c>
      <c r="AP8" s="15">
        <f t="shared" ca="1" si="3"/>
        <v>1960</v>
      </c>
      <c r="AQ8" s="15">
        <f t="shared" ca="1" si="3"/>
        <v>1960</v>
      </c>
      <c r="AR8" s="15">
        <f t="shared" ca="1" si="3"/>
        <v>1960</v>
      </c>
      <c r="AS8" s="15">
        <f t="shared" ca="1" si="3"/>
        <v>1998</v>
      </c>
    </row>
    <row r="9" spans="1:45" x14ac:dyDescent="0.3">
      <c r="A9" s="14"/>
      <c r="B9" s="15"/>
      <c r="C9" s="15"/>
      <c r="D9" s="15"/>
      <c r="E9" s="15"/>
      <c r="F9" s="15"/>
      <c r="G9" s="15"/>
      <c r="H9" s="15"/>
      <c r="I9" s="15"/>
      <c r="J9" s="15"/>
      <c r="K9" s="94"/>
      <c r="L9" s="96" t="s">
        <v>309</v>
      </c>
      <c r="M9" s="97"/>
      <c r="N9" s="97"/>
      <c r="O9" s="97"/>
      <c r="P9" s="97"/>
      <c r="Q9" s="98" t="s">
        <v>66</v>
      </c>
      <c r="R9" s="99"/>
      <c r="S9" s="99"/>
      <c r="T9" s="99"/>
      <c r="U9" s="99"/>
      <c r="V9" s="100" t="s">
        <v>310</v>
      </c>
      <c r="W9" s="101"/>
      <c r="X9" s="101"/>
      <c r="Y9" s="107" t="s">
        <v>318</v>
      </c>
      <c r="Z9" s="106"/>
      <c r="AA9" s="108"/>
      <c r="AB9" s="102" t="s">
        <v>67</v>
      </c>
      <c r="AC9" s="103"/>
      <c r="AD9" s="102" t="s">
        <v>68</v>
      </c>
      <c r="AE9" s="103"/>
      <c r="AF9" s="104" t="s">
        <v>69</v>
      </c>
      <c r="AG9" s="105"/>
      <c r="AH9" s="105"/>
      <c r="AI9" s="102" t="s">
        <v>322</v>
      </c>
      <c r="AJ9" s="103"/>
      <c r="AK9" s="109"/>
      <c r="AL9" s="106" t="s">
        <v>70</v>
      </c>
      <c r="AM9" s="107" t="s">
        <v>320</v>
      </c>
      <c r="AN9" s="106"/>
      <c r="AO9" s="106"/>
      <c r="AP9" s="106"/>
      <c r="AQ9" s="106"/>
      <c r="AR9" s="106"/>
      <c r="AS9" s="108"/>
    </row>
    <row r="10" spans="1:45" x14ac:dyDescent="0.3">
      <c r="A10" s="15" t="s">
        <v>72</v>
      </c>
      <c r="B10" s="19" t="s">
        <v>73</v>
      </c>
      <c r="C10" s="19" t="s">
        <v>74</v>
      </c>
      <c r="D10" s="19" t="s">
        <v>75</v>
      </c>
      <c r="E10" s="19" t="s">
        <v>76</v>
      </c>
      <c r="F10" s="19" t="s">
        <v>77</v>
      </c>
      <c r="G10" s="19" t="s">
        <v>78</v>
      </c>
      <c r="H10" s="19" t="s">
        <v>79</v>
      </c>
      <c r="I10" s="19" t="s">
        <v>80</v>
      </c>
      <c r="J10" s="19" t="s">
        <v>81</v>
      </c>
      <c r="K10" s="19" t="s">
        <v>82</v>
      </c>
      <c r="L10" s="95" t="s">
        <v>83</v>
      </c>
      <c r="M10" s="95" t="s">
        <v>84</v>
      </c>
      <c r="N10" s="95" t="s">
        <v>85</v>
      </c>
      <c r="O10" s="95" t="s">
        <v>57</v>
      </c>
      <c r="P10" s="95" t="s">
        <v>56</v>
      </c>
      <c r="Q10" s="95" t="s">
        <v>54</v>
      </c>
      <c r="R10" s="95" t="s">
        <v>84</v>
      </c>
      <c r="S10" s="95" t="s">
        <v>85</v>
      </c>
      <c r="T10" s="95" t="s">
        <v>57</v>
      </c>
      <c r="U10" s="95" t="s">
        <v>58</v>
      </c>
      <c r="V10" s="95" t="s">
        <v>54</v>
      </c>
      <c r="W10" s="95" t="s">
        <v>57</v>
      </c>
      <c r="X10" s="95" t="s">
        <v>58</v>
      </c>
      <c r="Y10" s="95" t="s">
        <v>54</v>
      </c>
      <c r="Z10" s="95" t="s">
        <v>55</v>
      </c>
      <c r="AA10" s="95" t="s">
        <v>58</v>
      </c>
      <c r="AB10" s="95" t="s">
        <v>54</v>
      </c>
      <c r="AC10" s="95" t="s">
        <v>55</v>
      </c>
      <c r="AD10" s="95" t="s">
        <v>54</v>
      </c>
      <c r="AE10" s="95" t="s">
        <v>55</v>
      </c>
      <c r="AF10" s="95" t="s">
        <v>54</v>
      </c>
      <c r="AG10" s="95" t="s">
        <v>86</v>
      </c>
      <c r="AH10" s="95" t="s">
        <v>87</v>
      </c>
      <c r="AI10" s="95" t="s">
        <v>54</v>
      </c>
      <c r="AJ10" s="95" t="s">
        <v>55</v>
      </c>
      <c r="AK10" s="95" t="s">
        <v>59</v>
      </c>
      <c r="AL10" s="19" t="s">
        <v>88</v>
      </c>
      <c r="AM10" s="95" t="s">
        <v>89</v>
      </c>
      <c r="AN10" s="95" t="s">
        <v>90</v>
      </c>
      <c r="AO10" s="95" t="s">
        <v>91</v>
      </c>
      <c r="AP10" s="95" t="s">
        <v>92</v>
      </c>
      <c r="AQ10" s="95" t="s">
        <v>93</v>
      </c>
      <c r="AR10" s="95" t="s">
        <v>94</v>
      </c>
      <c r="AS10" s="95" t="s">
        <v>95</v>
      </c>
    </row>
    <row r="11" spans="1:45" x14ac:dyDescent="0.3">
      <c r="A11" s="14"/>
      <c r="B11" s="14" t="s">
        <v>70</v>
      </c>
      <c r="C11" s="14"/>
      <c r="D11" s="14"/>
      <c r="E11" s="14"/>
      <c r="F11" s="14"/>
      <c r="G11" s="14"/>
      <c r="H11" s="14"/>
      <c r="I11" s="14"/>
      <c r="J11" s="14"/>
      <c r="K11" s="14" t="s">
        <v>96</v>
      </c>
      <c r="L11" s="14" t="s">
        <v>308</v>
      </c>
      <c r="M11" s="14" t="s">
        <v>308</v>
      </c>
      <c r="N11" s="14" t="s">
        <v>308</v>
      </c>
      <c r="O11" s="14" t="s">
        <v>308</v>
      </c>
      <c r="P11" s="14" t="s">
        <v>61</v>
      </c>
      <c r="Q11" s="14" t="s">
        <v>62</v>
      </c>
      <c r="R11" s="14" t="s">
        <v>62</v>
      </c>
      <c r="S11" s="14" t="s">
        <v>62</v>
      </c>
      <c r="T11" s="14" t="s">
        <v>62</v>
      </c>
      <c r="U11" s="14" t="s">
        <v>62</v>
      </c>
      <c r="V11" s="14" t="s">
        <v>97</v>
      </c>
      <c r="W11" s="14" t="s">
        <v>97</v>
      </c>
      <c r="X11" s="14" t="s">
        <v>97</v>
      </c>
      <c r="Y11" s="14" t="s">
        <v>60</v>
      </c>
      <c r="Z11" s="14" t="s">
        <v>60</v>
      </c>
      <c r="AA11" s="14" t="s">
        <v>314</v>
      </c>
      <c r="AB11" s="14" t="s">
        <v>60</v>
      </c>
      <c r="AC11" s="14" t="s">
        <v>60</v>
      </c>
      <c r="AD11" s="14" t="s">
        <v>97</v>
      </c>
      <c r="AE11" s="14" t="s">
        <v>97</v>
      </c>
      <c r="AF11" s="14"/>
      <c r="AG11" s="14"/>
      <c r="AH11" s="14"/>
      <c r="AI11" s="14" t="s">
        <v>98</v>
      </c>
      <c r="AJ11" s="14" t="s">
        <v>98</v>
      </c>
      <c r="AK11" s="14" t="s">
        <v>98</v>
      </c>
      <c r="AL11" s="14"/>
      <c r="AM11" s="14"/>
      <c r="AN11" s="14"/>
      <c r="AO11" s="14"/>
      <c r="AP11" s="14"/>
      <c r="AQ11" s="14"/>
      <c r="AR11" s="14"/>
      <c r="AS11" s="14"/>
    </row>
    <row r="12" spans="1:45" x14ac:dyDescent="0.3">
      <c r="A12" s="14">
        <v>1</v>
      </c>
      <c r="B12" s="8" t="s">
        <v>99</v>
      </c>
      <c r="C12" s="14" t="str">
        <f ca="1">INDIRECT(B12&amp;"!$B$3")</f>
        <v>Beispielgebäude</v>
      </c>
      <c r="D12" s="14" t="str">
        <f ca="1">INDIRECT(B12&amp;"!$B$5")</f>
        <v>Beispielstraße</v>
      </c>
      <c r="E12" s="14">
        <f ca="1">INDIRECT(B12&amp;"!$C$5")</f>
        <v>11</v>
      </c>
      <c r="F12" s="14" t="str">
        <f ca="1">INDIRECT(B12&amp;"!$D$5")</f>
        <v>Beispielhausen</v>
      </c>
      <c r="G12" s="14">
        <f ca="1">INDIRECT(B12&amp;"!$E$5")</f>
        <v>12345</v>
      </c>
      <c r="H12" s="14" t="str">
        <f ca="1">INDIRECT(B12&amp;"!$B$8")</f>
        <v>Beispielschule</v>
      </c>
      <c r="I12" s="14" t="str">
        <f ca="1">INDIRECT(B12&amp;"!$B$9")</f>
        <v>Beispielturnhalle</v>
      </c>
      <c r="J12" s="14" t="str">
        <f ca="1">INDIRECT(B12&amp;"!$B$10")</f>
        <v>Beispielmensa</v>
      </c>
      <c r="K12" s="124">
        <f ca="1">INDIRECT(B12&amp;"!$D$11")</f>
        <v>1369</v>
      </c>
      <c r="L12" s="124">
        <f ca="1">INDIRECT(B12&amp;"!$C$25")</f>
        <v>12345</v>
      </c>
      <c r="M12" s="124">
        <f ca="1">INDIRECT(B12&amp;"!$C$26")</f>
        <v>132465</v>
      </c>
      <c r="N12" s="124">
        <f ca="1">INDIRECT(B12&amp;"!$C$27")</f>
        <v>222</v>
      </c>
      <c r="O12" s="124">
        <f ca="1">INDIRECT(B12&amp;"!$C$28")</f>
        <v>132687</v>
      </c>
      <c r="P12" s="124">
        <f ca="1">INDIRECT(B12&amp;"!$C$29")</f>
        <v>111</v>
      </c>
      <c r="Q12" s="23">
        <f ca="1">INDIRECT(B12&amp;"!$C$32")</f>
        <v>13245</v>
      </c>
      <c r="R12" s="23">
        <f ca="1">INDIRECT(B12&amp;"!$C$33")</f>
        <v>13245</v>
      </c>
      <c r="S12" s="23">
        <f ca="1">INDIRECT(B12&amp;"!$C$34")</f>
        <v>13245</v>
      </c>
      <c r="T12" s="23">
        <f ca="1">INDIRECT(B12&amp;"!$C$35")</f>
        <v>26490</v>
      </c>
      <c r="U12" s="23">
        <f ca="1">INDIRECT(B12&amp;"!$C$36")</f>
        <v>123</v>
      </c>
      <c r="V12" s="110">
        <f ca="1">INDIRECT(B12&amp;"!$D$25")</f>
        <v>-1.8226002430133725E-2</v>
      </c>
      <c r="W12" s="110">
        <f ca="1">INDIRECT(B12&amp;"!$D$28")</f>
        <v>1.7008071627212962E-2</v>
      </c>
      <c r="X12" s="110">
        <f ca="1">INDIRECT(B12&amp;"!$D$29")</f>
        <v>0</v>
      </c>
      <c r="Y12" s="173">
        <f ca="1">INDIRECT($B12&amp;"!$c$39")</f>
        <v>9.017531044558071</v>
      </c>
      <c r="Z12" s="173">
        <f ca="1">INDIRECT($B12&amp;"!$c$42")</f>
        <v>96.922571219868516</v>
      </c>
      <c r="AA12" s="173">
        <f ca="1">INDIRECT($B12&amp;"!$c$43")</f>
        <v>81.081081081081081</v>
      </c>
      <c r="AB12" s="14">
        <f ca="1">INDIRECT(B12&amp;"!$D$39")</f>
        <v>11</v>
      </c>
      <c r="AC12" s="14">
        <f ca="1">INDIRECT(B12&amp;"!$D$42")</f>
        <v>80</v>
      </c>
      <c r="AD12" s="110">
        <f ca="1">INDIRECT(B12&amp;"!$E$39")</f>
        <v>-0.21984609153503443</v>
      </c>
      <c r="AE12" s="110">
        <f ca="1">INDIRECT(B12&amp;"!$E$42")</f>
        <v>0.17459886801269153</v>
      </c>
      <c r="AF12" s="14" t="str">
        <f ca="1">INDIRECT(B12&amp;"!$B$48")</f>
        <v xml:space="preserve">Strommix Deutschland </v>
      </c>
      <c r="AG12" s="14" t="str">
        <f ca="1">INDIRECT(B12&amp;"!$B$49")</f>
        <v xml:space="preserve">Beispiel Gas </v>
      </c>
      <c r="AH12" s="14" t="str">
        <f ca="1">INDIRECT(B12&amp;"!$B$50")</f>
        <v>Beispiel WP Strom</v>
      </c>
      <c r="AI12" s="21">
        <f ca="1">INDIRECT(B12&amp;"!$D$48")</f>
        <v>4938</v>
      </c>
      <c r="AJ12" s="21">
        <f ca="1">SUM(INDIRECT(B12&amp;"!$D$49:$D$50"))</f>
        <v>33205.050000000003</v>
      </c>
      <c r="AK12" s="21">
        <f ca="1">INDIRECT(B12&amp;"!$D$51")</f>
        <v>38143.050000000003</v>
      </c>
      <c r="AL12" s="14">
        <f ca="1">INDIRECT(B12&amp;"!$B$12")</f>
        <v>1970</v>
      </c>
      <c r="AM12" s="14">
        <f ca="1">INDIRECT(B12&amp;"!$B$16")</f>
        <v>1970</v>
      </c>
      <c r="AN12" s="14">
        <f ca="1">INDIRECT(B12&amp;"!$B$17")</f>
        <v>1970</v>
      </c>
      <c r="AO12" s="14">
        <f ca="1">INDIRECT(B12&amp;"!$B$18")</f>
        <v>1970</v>
      </c>
      <c r="AP12" s="14">
        <f ca="1">INDIRECT(B12&amp;"!$B$19")</f>
        <v>1970</v>
      </c>
      <c r="AQ12" s="14">
        <f ca="1">INDIRECT(B12&amp;"!$B$20")</f>
        <v>1970</v>
      </c>
      <c r="AR12" s="14">
        <f ca="1">INDIRECT(B12&amp;"!$B$21")</f>
        <v>1970</v>
      </c>
      <c r="AS12" s="14">
        <f ca="1">INDIRECT(B12&amp;"!$B$22")</f>
        <v>1998</v>
      </c>
    </row>
    <row r="13" spans="1:45" ht="16.5" customHeight="1" x14ac:dyDescent="0.3">
      <c r="A13" s="14">
        <v>5</v>
      </c>
      <c r="B13" s="8" t="s">
        <v>325</v>
      </c>
      <c r="C13" s="14" t="str">
        <f ca="1">INDIRECT(B13&amp;"!$B$3")</f>
        <v>Beispielgebäude 2 Schule</v>
      </c>
      <c r="D13" s="14" t="str">
        <f ca="1">INDIRECT(B13&amp;"!$B$5")</f>
        <v>Beispielstraße</v>
      </c>
      <c r="E13" s="14">
        <f t="shared" ref="E13:E15" ca="1" si="4">INDIRECT(B13&amp;"!$C$5")</f>
        <v>11</v>
      </c>
      <c r="F13" s="14" t="str">
        <f t="shared" ref="F13:F15" ca="1" si="5">INDIRECT(B13&amp;"!$D$5")</f>
        <v>Beispielhausen</v>
      </c>
      <c r="G13" s="14">
        <f t="shared" ref="G13:G15" ca="1" si="6">INDIRECT(B13&amp;"!$E$5")</f>
        <v>12345</v>
      </c>
      <c r="H13" s="14" t="str">
        <f t="shared" ref="H13:H15" ca="1" si="7">INDIRECT(B13&amp;"!$B$8")</f>
        <v>Beispielschule</v>
      </c>
      <c r="I13" s="14" t="str">
        <f t="shared" ref="I13:I15" ca="1" si="8">INDIRECT(B13&amp;"!$B$9")</f>
        <v>Beispielturnhalle</v>
      </c>
      <c r="J13" s="14">
        <f t="shared" ref="J13:J15" ca="1" si="9">INDIRECT(B13&amp;"!$B$10")</f>
        <v>0</v>
      </c>
      <c r="K13" s="124">
        <f t="shared" ref="K13:K15" ca="1" si="10">INDIRECT(B13&amp;"!$D$11")</f>
        <v>1357</v>
      </c>
      <c r="L13" s="124">
        <f t="shared" ref="L13:L15" ca="1" si="11">INDIRECT(B13&amp;"!$C$25")</f>
        <v>12345</v>
      </c>
      <c r="M13" s="124">
        <f t="shared" ref="M13:M15" ca="1" si="12">INDIRECT(B13&amp;"!$C$26")</f>
        <v>132465</v>
      </c>
      <c r="N13" s="124">
        <f t="shared" ref="N13:N15" ca="1" si="13">INDIRECT(B13&amp;"!$C$27")</f>
        <v>222</v>
      </c>
      <c r="O13" s="124">
        <f t="shared" ref="O13:O15" ca="1" si="14">INDIRECT(B13&amp;"!$C$28")</f>
        <v>132687</v>
      </c>
      <c r="P13" s="124">
        <f t="shared" ref="P13:P15" ca="1" si="15">INDIRECT(B13&amp;"!$C$29")</f>
        <v>11</v>
      </c>
      <c r="Q13" s="23">
        <f t="shared" ref="Q13:Q15" ca="1" si="16">INDIRECT(B13&amp;"!$C$32")</f>
        <v>13245</v>
      </c>
      <c r="R13" s="23">
        <f t="shared" ref="R13:R15" ca="1" si="17">INDIRECT(B13&amp;"!$C$33")</f>
        <v>13245</v>
      </c>
      <c r="S13" s="23">
        <f t="shared" ref="S13:S15" ca="1" si="18">INDIRECT(B13&amp;"!$C$34")</f>
        <v>13245</v>
      </c>
      <c r="T13" s="23">
        <f t="shared" ref="T13:T15" ca="1" si="19">INDIRECT(B13&amp;"!$C$35")</f>
        <v>26490</v>
      </c>
      <c r="U13" s="23">
        <f t="shared" ref="U13:U15" ca="1" si="20">INDIRECT(B13&amp;"!$C$36")</f>
        <v>121</v>
      </c>
      <c r="V13" s="110">
        <f t="shared" ref="V13:V15" ca="1" si="21">INDIRECT(B13&amp;"!$D$25")</f>
        <v>0.61494532199270968</v>
      </c>
      <c r="W13" s="110">
        <f t="shared" ref="W13:W15" ca="1" si="22">INDIRECT(B13&amp;"!$D$28")</f>
        <v>0.68093897668950243</v>
      </c>
      <c r="X13" s="110">
        <f t="shared" ref="X13:X15" ca="1" si="23">INDIRECT(B13&amp;"!$D$29")</f>
        <v>0</v>
      </c>
      <c r="Y13" s="173">
        <f t="shared" ref="Y13:Y15" ca="1" si="24">INDIRECT($B13&amp;"!$c$39")</f>
        <v>9.0972733971997055</v>
      </c>
      <c r="Z13" s="173">
        <f t="shared" ref="Z13:Z15" ca="1" si="25">INDIRECT($B13&amp;"!$c$42")</f>
        <v>97.779661016949163</v>
      </c>
      <c r="AA13" s="173">
        <f t="shared" ref="AA13:AA15" ca="1" si="26">INDIRECT($B13&amp;"!$c$43")</f>
        <v>8.1061164333087685</v>
      </c>
      <c r="AB13" s="14">
        <f t="shared" ref="AB13:AB15" ca="1" si="27">INDIRECT(B13&amp;"!$D$39")</f>
        <v>11</v>
      </c>
      <c r="AC13" s="14">
        <f t="shared" ref="AC13:AC15" ca="1" si="28">INDIRECT(B13&amp;"!$D$42")</f>
        <v>80</v>
      </c>
      <c r="AD13" s="110">
        <f t="shared" ref="AD13:AD15" ca="1" si="29">INDIRECT(B13&amp;"!$E$39")</f>
        <v>-0.20915350344268924</v>
      </c>
      <c r="AE13" s="110">
        <f t="shared" ref="AE13:AE15" ca="1" si="30">INDIRECT(B13&amp;"!$E$42")</f>
        <v>0.18183394002426767</v>
      </c>
      <c r="AF13" s="14" t="str">
        <f t="shared" ref="AF13:AF15" ca="1" si="31">INDIRECT(B13&amp;"!$B$48")</f>
        <v xml:space="preserve">Strommix Deutschland </v>
      </c>
      <c r="AG13" s="14" t="str">
        <f t="shared" ref="AG13:AG15" ca="1" si="32">INDIRECT(B13&amp;"!$B$49")</f>
        <v xml:space="preserve">Beispiel Gas </v>
      </c>
      <c r="AH13" s="14" t="str">
        <f t="shared" ref="AH13:AH15" ca="1" si="33">INDIRECT(B13&amp;"!$B$50")</f>
        <v>Beispiel WP Strom</v>
      </c>
      <c r="AI13" s="21">
        <f t="shared" ref="AI13:AI15" ca="1" si="34">INDIRECT(B13&amp;"!$D$48")</f>
        <v>4938</v>
      </c>
      <c r="AJ13" s="21">
        <f t="shared" ref="AJ13:AJ15" ca="1" si="35">SUM(INDIRECT(B13&amp;"!$D$49:$D$50"))</f>
        <v>33205.050000000003</v>
      </c>
      <c r="AK13" s="21">
        <f t="shared" ref="AK13:AK15" ca="1" si="36">INDIRECT(B13&amp;"!$D$51")</f>
        <v>38143.050000000003</v>
      </c>
      <c r="AL13" s="14">
        <f t="shared" ref="AL13:AL15" ca="1" si="37">INDIRECT(B13&amp;"!$B$12")</f>
        <v>1980</v>
      </c>
      <c r="AM13" s="14">
        <f t="shared" ref="AM13:AM15" ca="1" si="38">INDIRECT(B13&amp;"!$B$16")</f>
        <v>1980</v>
      </c>
      <c r="AN13" s="14">
        <f t="shared" ref="AN13:AN15" ca="1" si="39">INDIRECT(B13&amp;"!$B$17")</f>
        <v>1980</v>
      </c>
      <c r="AO13" s="14">
        <f t="shared" ref="AO13:AO15" ca="1" si="40">INDIRECT(B13&amp;"!$B$18")</f>
        <v>1980</v>
      </c>
      <c r="AP13" s="14">
        <f t="shared" ref="AP13:AP15" ca="1" si="41">INDIRECT(B13&amp;"!$B$19")</f>
        <v>1980</v>
      </c>
      <c r="AQ13" s="14">
        <f t="shared" ref="AQ13:AQ15" ca="1" si="42">INDIRECT(B13&amp;"!$B$20")</f>
        <v>1980</v>
      </c>
      <c r="AR13" s="14">
        <f t="shared" ref="AR13:AR15" ca="1" si="43">INDIRECT(B13&amp;"!$B$21")</f>
        <v>1980</v>
      </c>
      <c r="AS13" s="14">
        <f t="shared" ref="AS13:AS15" ca="1" si="44">INDIRECT(B13&amp;"!$B$22")</f>
        <v>1998</v>
      </c>
    </row>
    <row r="14" spans="1:45" ht="16.5" customHeight="1" x14ac:dyDescent="0.3">
      <c r="A14" s="14">
        <v>6</v>
      </c>
      <c r="B14" s="8" t="s">
        <v>326</v>
      </c>
      <c r="C14" s="14" t="str">
        <f t="shared" ref="C14:C15" ca="1" si="45">INDIRECT(B14&amp;"!$B$3")</f>
        <v>Beispielgebäude 2 Schule klein</v>
      </c>
      <c r="D14" s="14" t="str">
        <f t="shared" ref="D14:D15" ca="1" si="46">INDIRECT(B14&amp;"!$B$5")</f>
        <v>Beispielstraße</v>
      </c>
      <c r="E14" s="14">
        <f t="shared" ca="1" si="4"/>
        <v>11</v>
      </c>
      <c r="F14" s="14" t="str">
        <f t="shared" ca="1" si="5"/>
        <v>Beispielhausen</v>
      </c>
      <c r="G14" s="14">
        <f t="shared" ca="1" si="6"/>
        <v>12345</v>
      </c>
      <c r="H14" s="14" t="str">
        <f t="shared" ca="1" si="7"/>
        <v>Beispielschule</v>
      </c>
      <c r="I14" s="14">
        <f t="shared" ca="1" si="8"/>
        <v>0</v>
      </c>
      <c r="J14" s="14">
        <f t="shared" ca="1" si="9"/>
        <v>0</v>
      </c>
      <c r="K14" s="124">
        <f t="shared" ca="1" si="10"/>
        <v>1234</v>
      </c>
      <c r="L14" s="124">
        <f t="shared" ca="1" si="11"/>
        <v>12345</v>
      </c>
      <c r="M14" s="124">
        <f t="shared" ca="1" si="12"/>
        <v>111111</v>
      </c>
      <c r="N14" s="124">
        <f t="shared" ca="1" si="13"/>
        <v>222</v>
      </c>
      <c r="O14" s="124">
        <f t="shared" ca="1" si="14"/>
        <v>111333</v>
      </c>
      <c r="P14" s="124">
        <f t="shared" ca="1" si="15"/>
        <v>11</v>
      </c>
      <c r="Q14" s="23">
        <f t="shared" ca="1" si="16"/>
        <v>13245</v>
      </c>
      <c r="R14" s="23">
        <f t="shared" ca="1" si="17"/>
        <v>1320</v>
      </c>
      <c r="S14" s="23">
        <f t="shared" ca="1" si="18"/>
        <v>13245</v>
      </c>
      <c r="T14" s="23">
        <f t="shared" ca="1" si="19"/>
        <v>14565</v>
      </c>
      <c r="U14" s="23">
        <f t="shared" ca="1" si="20"/>
        <v>123</v>
      </c>
      <c r="V14" s="110">
        <f t="shared" ca="1" si="21"/>
        <v>-1.8226002430133725E-2</v>
      </c>
      <c r="W14" s="110">
        <f t="shared" ca="1" si="22"/>
        <v>-0.12358195683220607</v>
      </c>
      <c r="X14" s="110">
        <f t="shared" ca="1" si="23"/>
        <v>0</v>
      </c>
      <c r="Y14" s="173">
        <f t="shared" ca="1" si="24"/>
        <v>10.004051863857374</v>
      </c>
      <c r="Z14" s="173">
        <f t="shared" ca="1" si="25"/>
        <v>90.221231766612632</v>
      </c>
      <c r="AA14" s="173">
        <f t="shared" ca="1" si="26"/>
        <v>8.9141004862236635</v>
      </c>
      <c r="AB14" s="14">
        <f t="shared" ca="1" si="27"/>
        <v>11</v>
      </c>
      <c r="AC14" s="14">
        <f t="shared" ca="1" si="28"/>
        <v>80</v>
      </c>
      <c r="AD14" s="110">
        <f t="shared" ca="1" si="29"/>
        <v>-9.9554475496152373E-2</v>
      </c>
      <c r="AE14" s="110">
        <f t="shared" ca="1" si="30"/>
        <v>0.11329075835556379</v>
      </c>
      <c r="AF14" s="14" t="str">
        <f t="shared" ca="1" si="31"/>
        <v xml:space="preserve">Strommix Deutschland </v>
      </c>
      <c r="AG14" s="14" t="str">
        <f t="shared" ca="1" si="32"/>
        <v xml:space="preserve">Beispiel Gas </v>
      </c>
      <c r="AH14" s="14" t="str">
        <f t="shared" ca="1" si="33"/>
        <v>Beispiel WP Strom</v>
      </c>
      <c r="AI14" s="21">
        <f t="shared" ca="1" si="34"/>
        <v>4938</v>
      </c>
      <c r="AJ14" s="21">
        <f t="shared" ca="1" si="35"/>
        <v>27866.55</v>
      </c>
      <c r="AK14" s="21">
        <f t="shared" ca="1" si="36"/>
        <v>32804.550000000003</v>
      </c>
      <c r="AL14" s="14">
        <f t="shared" ca="1" si="37"/>
        <v>1990</v>
      </c>
      <c r="AM14" s="14">
        <f t="shared" ca="1" si="38"/>
        <v>1990</v>
      </c>
      <c r="AN14" s="14">
        <f t="shared" ca="1" si="39"/>
        <v>1990</v>
      </c>
      <c r="AO14" s="14">
        <f t="shared" ca="1" si="40"/>
        <v>1990</v>
      </c>
      <c r="AP14" s="14">
        <f t="shared" ca="1" si="41"/>
        <v>1990</v>
      </c>
      <c r="AQ14" s="14">
        <f t="shared" ca="1" si="42"/>
        <v>2010</v>
      </c>
      <c r="AR14" s="14">
        <f t="shared" ca="1" si="43"/>
        <v>2000</v>
      </c>
      <c r="AS14" s="14">
        <f t="shared" ca="1" si="44"/>
        <v>2010</v>
      </c>
    </row>
    <row r="15" spans="1:45" ht="16.5" customHeight="1" x14ac:dyDescent="0.3">
      <c r="A15" s="14">
        <v>7</v>
      </c>
      <c r="B15" s="8" t="s">
        <v>327</v>
      </c>
      <c r="C15" s="14" t="str">
        <f t="shared" ca="1" si="45"/>
        <v xml:space="preserve">Beispielgebäude 3 Turnhalle </v>
      </c>
      <c r="D15" s="14" t="str">
        <f t="shared" ca="1" si="46"/>
        <v>Beispielstraße</v>
      </c>
      <c r="E15" s="14">
        <f t="shared" ca="1" si="4"/>
        <v>11</v>
      </c>
      <c r="F15" s="14" t="str">
        <f t="shared" ca="1" si="5"/>
        <v>Beispielhausen</v>
      </c>
      <c r="G15" s="14">
        <f t="shared" ca="1" si="6"/>
        <v>12345</v>
      </c>
      <c r="H15" s="14" t="str">
        <f t="shared" ca="1" si="7"/>
        <v>Turmnhalle</v>
      </c>
      <c r="I15" s="14">
        <f t="shared" ca="1" si="8"/>
        <v>0</v>
      </c>
      <c r="J15" s="14">
        <f t="shared" ca="1" si="9"/>
        <v>0</v>
      </c>
      <c r="K15" s="124">
        <f t="shared" ca="1" si="10"/>
        <v>10000</v>
      </c>
      <c r="L15" s="124">
        <f t="shared" ca="1" si="11"/>
        <v>3214</v>
      </c>
      <c r="M15" s="124">
        <f t="shared" ca="1" si="12"/>
        <v>65412</v>
      </c>
      <c r="N15" s="124">
        <f t="shared" ca="1" si="13"/>
        <v>215</v>
      </c>
      <c r="O15" s="124">
        <f t="shared" ca="1" si="14"/>
        <v>65627</v>
      </c>
      <c r="P15" s="124">
        <f t="shared" ca="1" si="15"/>
        <v>2</v>
      </c>
      <c r="Q15" s="23">
        <f t="shared" ca="1" si="16"/>
        <v>13245</v>
      </c>
      <c r="R15" s="23">
        <f t="shared" ca="1" si="17"/>
        <v>3214</v>
      </c>
      <c r="S15" s="23">
        <f t="shared" ca="1" si="18"/>
        <v>13245</v>
      </c>
      <c r="T15" s="23">
        <f t="shared" ca="1" si="19"/>
        <v>16459</v>
      </c>
      <c r="U15" s="23">
        <f t="shared" ca="1" si="20"/>
        <v>20</v>
      </c>
      <c r="V15" s="110">
        <f t="shared" ca="1" si="21"/>
        <v>-2.2007622899813315</v>
      </c>
      <c r="W15" s="110">
        <f t="shared" ca="1" si="22"/>
        <v>-0.73198912033157093</v>
      </c>
      <c r="X15" s="110">
        <f t="shared" ca="1" si="23"/>
        <v>-3.375</v>
      </c>
      <c r="Y15" s="173">
        <f t="shared" ca="1" si="24"/>
        <v>0.32140000000000002</v>
      </c>
      <c r="Z15" s="173">
        <f t="shared" ca="1" si="25"/>
        <v>6.5626999999999995</v>
      </c>
      <c r="AA15" s="173">
        <f t="shared" ca="1" si="26"/>
        <v>0.2</v>
      </c>
      <c r="AB15" s="14">
        <f t="shared" ca="1" si="27"/>
        <v>11</v>
      </c>
      <c r="AC15" s="14">
        <f t="shared" ca="1" si="28"/>
        <v>80</v>
      </c>
      <c r="AD15" s="110">
        <f t="shared" ca="1" si="29"/>
        <v>-33.225264467952705</v>
      </c>
      <c r="AE15" s="110">
        <f t="shared" ca="1" si="30"/>
        <v>-11.190104682523963</v>
      </c>
      <c r="AF15" s="14" t="str">
        <f t="shared" ca="1" si="31"/>
        <v xml:space="preserve">Strommix Deutschland </v>
      </c>
      <c r="AG15" s="14" t="str">
        <f t="shared" ca="1" si="32"/>
        <v xml:space="preserve">Beispiel Gas </v>
      </c>
      <c r="AH15" s="14" t="str">
        <f t="shared" ca="1" si="33"/>
        <v>Beispiel WP Strom</v>
      </c>
      <c r="AI15" s="21">
        <f t="shared" ca="1" si="34"/>
        <v>1285.5999999999999</v>
      </c>
      <c r="AJ15" s="21">
        <f t="shared" ca="1" si="35"/>
        <v>16439</v>
      </c>
      <c r="AK15" s="21">
        <f t="shared" ca="1" si="36"/>
        <v>17724.599999999999</v>
      </c>
      <c r="AL15" s="14">
        <f t="shared" ca="1" si="37"/>
        <v>1960</v>
      </c>
      <c r="AM15" s="14">
        <f t="shared" ca="1" si="38"/>
        <v>1960</v>
      </c>
      <c r="AN15" s="14">
        <f t="shared" ca="1" si="39"/>
        <v>1960</v>
      </c>
      <c r="AO15" s="14">
        <f t="shared" ca="1" si="40"/>
        <v>1960</v>
      </c>
      <c r="AP15" s="14">
        <f t="shared" ca="1" si="41"/>
        <v>1960</v>
      </c>
      <c r="AQ15" s="14">
        <f t="shared" ca="1" si="42"/>
        <v>1960</v>
      </c>
      <c r="AR15" s="14">
        <f t="shared" ca="1" si="43"/>
        <v>1960</v>
      </c>
      <c r="AS15" s="14">
        <f t="shared" ca="1" si="44"/>
        <v>1998</v>
      </c>
    </row>
  </sheetData>
  <autoFilter ref="A11:AT15" xr:uid="{68C9A251-AAD0-4D85-A822-1E60D7AA3BAB}">
    <sortState ref="A12:AS12">
      <sortCondition ref="A11"/>
    </sortState>
  </autoFilter>
  <pageMargins left="0.7" right="0.7" top="0.78740157499999996" bottom="0.78740157499999996"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4A34-A4BB-405B-8EB0-B51F5162F02D}">
  <sheetPr>
    <tabColor theme="9" tint="0.79998168889431442"/>
  </sheetPr>
  <dimension ref="A1:Z133"/>
  <sheetViews>
    <sheetView zoomScaleNormal="100" workbookViewId="0">
      <selection activeCell="I15" sqref="I15"/>
    </sheetView>
  </sheetViews>
  <sheetFormatPr baseColWidth="10" defaultColWidth="11.44140625" defaultRowHeight="14.4" x14ac:dyDescent="0.3"/>
  <cols>
    <col min="1" max="1" width="26.6640625" customWidth="1"/>
    <col min="2" max="2" width="30.44140625" customWidth="1"/>
    <col min="3" max="3" width="15.109375" customWidth="1"/>
    <col min="4" max="4" width="26" bestFit="1" customWidth="1"/>
    <col min="5" max="5" width="16.44140625" customWidth="1"/>
    <col min="6" max="6" width="20.44140625" bestFit="1" customWidth="1"/>
    <col min="7" max="7" width="13.44140625" customWidth="1"/>
    <col min="11" max="11" width="12.5546875" customWidth="1"/>
  </cols>
  <sheetData>
    <row r="1" spans="1:5" x14ac:dyDescent="0.3">
      <c r="A1" s="12" t="s">
        <v>100</v>
      </c>
      <c r="B1" s="92" t="s">
        <v>101</v>
      </c>
      <c r="C1" s="91"/>
      <c r="D1" s="91"/>
      <c r="E1" s="91"/>
    </row>
    <row r="3" spans="1:5" x14ac:dyDescent="0.3">
      <c r="A3" s="19" t="s">
        <v>74</v>
      </c>
      <c r="B3" s="239" t="s">
        <v>102</v>
      </c>
      <c r="C3" s="240"/>
      <c r="D3" s="240"/>
      <c r="E3" s="241"/>
    </row>
    <row r="4" spans="1:5" x14ac:dyDescent="0.3">
      <c r="A4" s="19" t="s">
        <v>103</v>
      </c>
      <c r="B4" s="19" t="s">
        <v>75</v>
      </c>
      <c r="C4" s="19" t="s">
        <v>104</v>
      </c>
      <c r="D4" s="19" t="s">
        <v>77</v>
      </c>
      <c r="E4" s="19" t="s">
        <v>78</v>
      </c>
    </row>
    <row r="5" spans="1:5" x14ac:dyDescent="0.3">
      <c r="A5" s="19"/>
      <c r="B5" s="16" t="s">
        <v>105</v>
      </c>
      <c r="C5" s="8">
        <v>11</v>
      </c>
      <c r="D5" s="8" t="s">
        <v>106</v>
      </c>
      <c r="E5" s="8">
        <v>12345</v>
      </c>
    </row>
    <row r="6" spans="1:5" x14ac:dyDescent="0.3">
      <c r="A6" s="19" t="s">
        <v>107</v>
      </c>
      <c r="B6" s="19" t="s">
        <v>108</v>
      </c>
      <c r="C6" s="19" t="s">
        <v>109</v>
      </c>
      <c r="D6" s="242" t="s">
        <v>110</v>
      </c>
      <c r="E6" s="243"/>
    </row>
    <row r="7" spans="1:5" x14ac:dyDescent="0.3">
      <c r="A7" s="19"/>
      <c r="B7" s="16" t="s">
        <v>111</v>
      </c>
      <c r="C7" s="8" t="s">
        <v>112</v>
      </c>
      <c r="D7" s="244" t="s">
        <v>113</v>
      </c>
      <c r="E7" s="241"/>
    </row>
    <row r="8" spans="1:5" x14ac:dyDescent="0.3">
      <c r="A8" s="19" t="s">
        <v>79</v>
      </c>
      <c r="B8" s="8" t="s">
        <v>114</v>
      </c>
      <c r="C8" s="19" t="s">
        <v>115</v>
      </c>
      <c r="D8" s="8">
        <v>1234</v>
      </c>
      <c r="E8" s="19" t="s">
        <v>116</v>
      </c>
    </row>
    <row r="9" spans="1:5" x14ac:dyDescent="0.3">
      <c r="A9" s="19" t="s">
        <v>80</v>
      </c>
      <c r="B9" s="8" t="s">
        <v>117</v>
      </c>
      <c r="C9" s="19" t="s">
        <v>115</v>
      </c>
      <c r="D9" s="8">
        <v>123</v>
      </c>
      <c r="E9" s="19" t="s">
        <v>116</v>
      </c>
    </row>
    <row r="10" spans="1:5" ht="15" customHeight="1" x14ac:dyDescent="0.3">
      <c r="A10" s="19" t="s">
        <v>81</v>
      </c>
      <c r="B10" s="8" t="s">
        <v>118</v>
      </c>
      <c r="C10" s="19" t="s">
        <v>115</v>
      </c>
      <c r="D10" s="8">
        <v>12</v>
      </c>
      <c r="E10" s="19" t="s">
        <v>116</v>
      </c>
    </row>
    <row r="11" spans="1:5" x14ac:dyDescent="0.3">
      <c r="A11" s="19"/>
      <c r="B11" s="19"/>
      <c r="C11" s="19" t="s">
        <v>119</v>
      </c>
      <c r="D11" s="19">
        <f>SUM(D8:D10)</f>
        <v>1369</v>
      </c>
      <c r="E11" s="19" t="s">
        <v>116</v>
      </c>
    </row>
    <row r="12" spans="1:5" x14ac:dyDescent="0.3">
      <c r="A12" s="19" t="s">
        <v>120</v>
      </c>
      <c r="B12" s="8">
        <v>1970</v>
      </c>
      <c r="C12" s="88"/>
      <c r="D12" s="88"/>
      <c r="E12" s="89"/>
    </row>
    <row r="13" spans="1:5" ht="43.2" x14ac:dyDescent="0.3">
      <c r="A13" s="90" t="s">
        <v>121</v>
      </c>
      <c r="B13" s="236" t="s">
        <v>122</v>
      </c>
      <c r="C13" s="237"/>
      <c r="D13" s="237"/>
      <c r="E13" s="238"/>
    </row>
    <row r="15" spans="1:5" x14ac:dyDescent="0.3">
      <c r="A15" s="248" t="s">
        <v>123</v>
      </c>
      <c r="B15" s="248"/>
    </row>
    <row r="16" spans="1:5" x14ac:dyDescent="0.3">
      <c r="A16" s="15" t="s">
        <v>89</v>
      </c>
      <c r="B16" s="93">
        <f>IF(MAX(E59:E63)=0,$B$12,MAX(E59:E63))</f>
        <v>1970</v>
      </c>
    </row>
    <row r="17" spans="1:22" x14ac:dyDescent="0.3">
      <c r="A17" s="15" t="s">
        <v>124</v>
      </c>
      <c r="B17" s="93">
        <f>IF(MAX(E67:E71)=0,$B$12,MAX(E67:E71))</f>
        <v>1970</v>
      </c>
    </row>
    <row r="18" spans="1:22" x14ac:dyDescent="0.3">
      <c r="A18" s="15" t="s">
        <v>91</v>
      </c>
      <c r="B18" s="93">
        <f>IF(MAX(D75:D79)=0,$B$12,MAX(D75:D79))</f>
        <v>1970</v>
      </c>
    </row>
    <row r="19" spans="1:22" x14ac:dyDescent="0.3">
      <c r="A19" s="15" t="s">
        <v>92</v>
      </c>
      <c r="B19" s="93">
        <f>IF(MAX(E83:E87)=0,$B$12,MAX(E83:E87))</f>
        <v>1970</v>
      </c>
    </row>
    <row r="20" spans="1:22" x14ac:dyDescent="0.3">
      <c r="A20" s="15" t="s">
        <v>93</v>
      </c>
      <c r="B20" s="93">
        <f>IF(MAX(E91:E97)=0,$B$12,MAX(E91:E97))</f>
        <v>1970</v>
      </c>
    </row>
    <row r="21" spans="1:22" x14ac:dyDescent="0.3">
      <c r="A21" s="15" t="s">
        <v>94</v>
      </c>
      <c r="B21" s="93">
        <f>IF(MAX(E101:E103)=0,$B$12,MAX(E101:E103))</f>
        <v>1970</v>
      </c>
    </row>
    <row r="22" spans="1:22" x14ac:dyDescent="0.3">
      <c r="A22" s="15" t="s">
        <v>95</v>
      </c>
      <c r="B22" s="93">
        <f>MAX(D118)</f>
        <v>1998</v>
      </c>
    </row>
    <row r="23" spans="1:22" x14ac:dyDescent="0.3">
      <c r="B23" s="11"/>
      <c r="G23" s="12"/>
    </row>
    <row r="24" spans="1:22" x14ac:dyDescent="0.3">
      <c r="A24" s="121" t="s">
        <v>125</v>
      </c>
      <c r="B24" s="121" t="s">
        <v>126</v>
      </c>
      <c r="C24" s="121" t="s">
        <v>127</v>
      </c>
      <c r="D24" s="121" t="s">
        <v>128</v>
      </c>
      <c r="F24" s="121" t="s">
        <v>125</v>
      </c>
      <c r="G24" s="121">
        <v>2020</v>
      </c>
      <c r="H24" s="121">
        <v>2021</v>
      </c>
      <c r="I24" s="121">
        <v>2022</v>
      </c>
      <c r="J24" s="121">
        <v>2023</v>
      </c>
      <c r="K24" s="121">
        <v>2024</v>
      </c>
      <c r="L24" s="121">
        <v>2025</v>
      </c>
      <c r="M24" s="121">
        <v>2026</v>
      </c>
      <c r="N24" s="121">
        <v>2027</v>
      </c>
      <c r="O24" s="121">
        <v>2028</v>
      </c>
      <c r="P24" s="121">
        <v>2029</v>
      </c>
      <c r="Q24" s="121">
        <v>2030</v>
      </c>
      <c r="R24" s="121">
        <v>2031</v>
      </c>
      <c r="S24" s="121">
        <v>2032</v>
      </c>
      <c r="T24" s="121">
        <v>2033</v>
      </c>
      <c r="U24" s="121">
        <v>2034</v>
      </c>
      <c r="V24" s="121">
        <v>2035</v>
      </c>
    </row>
    <row r="25" spans="1:22" x14ac:dyDescent="0.3">
      <c r="A25" s="14" t="s">
        <v>129</v>
      </c>
      <c r="B25" s="124">
        <f>AVERAGE(G25:V25)</f>
        <v>12570</v>
      </c>
      <c r="C25" s="124">
        <f>_xlfn.IFS(ISNUMBER(U25),U25,ISNUMBER(T25),T25,ISNUMBER(S25),S25,ISNUMBER(R25),R25,ISNUMBER(Q25),Q25,ISNUMBER(P25),P25,ISNUMBER(O25),O25,ISNUMBER(N25),N25,ISNUMBER(M25),M25,ISNUMBER(L25),L25,ISNUMBER(K25),K25,ISNUMBER(J25),J25)</f>
        <v>12345</v>
      </c>
      <c r="D25" s="22">
        <f>1-(B25/C25)</f>
        <v>-1.8226002430133725E-2</v>
      </c>
      <c r="F25" s="24" t="s">
        <v>129</v>
      </c>
      <c r="G25" s="125">
        <v>12345</v>
      </c>
      <c r="H25" s="125">
        <v>13245</v>
      </c>
      <c r="I25" s="125">
        <v>12345</v>
      </c>
      <c r="J25" s="125">
        <v>12345</v>
      </c>
      <c r="K25" s="125"/>
      <c r="L25" s="125"/>
      <c r="M25" s="125"/>
      <c r="N25" s="125"/>
      <c r="O25" s="125"/>
      <c r="P25" s="125"/>
      <c r="Q25" s="125"/>
      <c r="R25" s="125"/>
      <c r="S25" s="125"/>
      <c r="T25" s="125"/>
      <c r="U25" s="125"/>
      <c r="V25" s="125"/>
    </row>
    <row r="26" spans="1:22" x14ac:dyDescent="0.3">
      <c r="A26" s="14" t="s">
        <v>130</v>
      </c>
      <c r="B26" s="124">
        <f t="shared" ref="B26:B29" si="0">AVERAGE(G26:V26)</f>
        <v>130208.25</v>
      </c>
      <c r="C26" s="124">
        <f>_xlfn.IFS(ISNUMBER(U26),U26,ISNUMBER(T26),T26,ISNUMBER(S26),S26,ISNUMBER(R26),R26,ISNUMBER(Q26),Q26,ISNUMBER(P26),P26,ISNUMBER(O26),O26,ISNUMBER(N26),N26,ISNUMBER(M26),M26,ISNUMBER(L26),L26,ISNUMBER(K26),K26,ISNUMBER(J26),J26)</f>
        <v>132465</v>
      </c>
      <c r="D26" s="22">
        <f>1-(B26/C26)</f>
        <v>1.703657569924133E-2</v>
      </c>
      <c r="F26" s="24" t="s">
        <v>130</v>
      </c>
      <c r="G26" s="125">
        <v>123456</v>
      </c>
      <c r="H26" s="125">
        <v>132456</v>
      </c>
      <c r="I26" s="125">
        <v>132456</v>
      </c>
      <c r="J26" s="125">
        <v>132465</v>
      </c>
      <c r="K26" s="125"/>
      <c r="L26" s="125"/>
      <c r="M26" s="125"/>
      <c r="N26" s="125"/>
      <c r="O26" s="125"/>
      <c r="P26" s="125"/>
      <c r="Q26" s="125"/>
      <c r="R26" s="125"/>
      <c r="S26" s="125"/>
      <c r="T26" s="125"/>
      <c r="U26" s="125"/>
      <c r="V26" s="125"/>
    </row>
    <row r="27" spans="1:22" x14ac:dyDescent="0.3">
      <c r="A27" s="14" t="s">
        <v>131</v>
      </c>
      <c r="B27" s="124">
        <f t="shared" si="0"/>
        <v>222</v>
      </c>
      <c r="C27" s="124">
        <f>_xlfn.IFS(ISNUMBER(U27),U27,ISNUMBER(T27),T27,ISNUMBER(S27),S27,ISNUMBER(R27),R27,ISNUMBER(Q27),Q27,ISNUMBER(P27),P27,ISNUMBER(O27),O27,ISNUMBER(N27),N27,ISNUMBER(M27),M27,ISNUMBER(L27),L27,ISNUMBER(K27),K27,ISNUMBER(J27),J27)</f>
        <v>222</v>
      </c>
      <c r="D27" s="22">
        <f t="shared" ref="D27:D29" si="1">1-(B27/C27)</f>
        <v>0</v>
      </c>
      <c r="F27" s="24" t="s">
        <v>131</v>
      </c>
      <c r="G27" s="125">
        <v>111</v>
      </c>
      <c r="H27" s="125">
        <v>222</v>
      </c>
      <c r="I27" s="125">
        <v>333</v>
      </c>
      <c r="J27" s="125">
        <v>222</v>
      </c>
      <c r="K27" s="125"/>
      <c r="L27" s="125"/>
      <c r="M27" s="125"/>
      <c r="N27" s="125"/>
      <c r="O27" s="125"/>
      <c r="P27" s="125"/>
      <c r="Q27" s="125"/>
      <c r="R27" s="125"/>
      <c r="S27" s="125"/>
      <c r="T27" s="125"/>
      <c r="U27" s="125"/>
      <c r="V27" s="125"/>
    </row>
    <row r="28" spans="1:22" x14ac:dyDescent="0.3">
      <c r="A28" s="14" t="s">
        <v>132</v>
      </c>
      <c r="B28" s="124">
        <f>B27+B26</f>
        <v>130430.25</v>
      </c>
      <c r="C28" s="124">
        <f>C27+C26</f>
        <v>132687</v>
      </c>
      <c r="D28" s="22">
        <f t="shared" si="1"/>
        <v>1.7008071627212962E-2</v>
      </c>
      <c r="F28" s="24" t="s">
        <v>132</v>
      </c>
      <c r="G28" s="124">
        <f>G27+G26</f>
        <v>123567</v>
      </c>
      <c r="H28" s="124">
        <f t="shared" ref="H28:J28" si="2">H27+H26</f>
        <v>132678</v>
      </c>
      <c r="I28" s="124">
        <f t="shared" si="2"/>
        <v>132789</v>
      </c>
      <c r="J28" s="124">
        <f t="shared" si="2"/>
        <v>132687</v>
      </c>
      <c r="K28" s="124" t="str">
        <f>IF(K26="","",K27+K26)</f>
        <v/>
      </c>
      <c r="L28" s="124" t="str">
        <f t="shared" ref="L28:V28" si="3">IF(L26="","",L27+L26)</f>
        <v/>
      </c>
      <c r="M28" s="124" t="str">
        <f t="shared" si="3"/>
        <v/>
      </c>
      <c r="N28" s="124" t="str">
        <f t="shared" si="3"/>
        <v/>
      </c>
      <c r="O28" s="124" t="str">
        <f t="shared" si="3"/>
        <v/>
      </c>
      <c r="P28" s="124" t="str">
        <f t="shared" si="3"/>
        <v/>
      </c>
      <c r="Q28" s="124" t="str">
        <f t="shared" si="3"/>
        <v/>
      </c>
      <c r="R28" s="124" t="str">
        <f t="shared" si="3"/>
        <v/>
      </c>
      <c r="S28" s="124" t="str">
        <f t="shared" si="3"/>
        <v/>
      </c>
      <c r="T28" s="124" t="str">
        <f t="shared" si="3"/>
        <v/>
      </c>
      <c r="U28" s="124" t="str">
        <f t="shared" si="3"/>
        <v/>
      </c>
      <c r="V28" s="124" t="str">
        <f t="shared" si="3"/>
        <v/>
      </c>
    </row>
    <row r="29" spans="1:22" x14ac:dyDescent="0.3">
      <c r="A29" s="14" t="s">
        <v>133</v>
      </c>
      <c r="B29" s="124">
        <f t="shared" si="0"/>
        <v>111</v>
      </c>
      <c r="C29" s="124">
        <f>_xlfn.IFS(ISNUMBER(U29),U29,ISNUMBER(T29),T29,ISNUMBER(S29),S29,ISNUMBER(R29),R29,ISNUMBER(Q29),Q29,ISNUMBER(P29),P29,ISNUMBER(O29),O29,ISNUMBER(N29),N29,ISNUMBER(M29),M29,ISNUMBER(L29),L29,ISNUMBER(K29),K29,ISNUMBER(J29),J29)</f>
        <v>111</v>
      </c>
      <c r="D29" s="22">
        <f t="shared" si="1"/>
        <v>0</v>
      </c>
      <c r="F29" s="24" t="s">
        <v>133</v>
      </c>
      <c r="G29" s="125">
        <v>111</v>
      </c>
      <c r="H29" s="125">
        <v>111</v>
      </c>
      <c r="I29" s="125">
        <v>111</v>
      </c>
      <c r="J29" s="125">
        <v>111</v>
      </c>
      <c r="K29" s="125"/>
      <c r="L29" s="125"/>
      <c r="M29" s="125"/>
      <c r="N29" s="125"/>
      <c r="O29" s="125"/>
      <c r="P29" s="125"/>
      <c r="Q29" s="125"/>
      <c r="R29" s="125"/>
      <c r="S29" s="125"/>
      <c r="T29" s="125"/>
      <c r="U29" s="125"/>
      <c r="V29" s="125"/>
    </row>
    <row r="30" spans="1:22" x14ac:dyDescent="0.3">
      <c r="G30" t="s">
        <v>134</v>
      </c>
    </row>
    <row r="31" spans="1:22" x14ac:dyDescent="0.3">
      <c r="A31" s="4" t="s">
        <v>66</v>
      </c>
      <c r="B31" s="4" t="s">
        <v>126</v>
      </c>
      <c r="C31" s="4" t="s">
        <v>127</v>
      </c>
      <c r="D31" s="4" t="s">
        <v>128</v>
      </c>
      <c r="F31" s="4" t="s">
        <v>66</v>
      </c>
      <c r="G31" s="4">
        <v>2020</v>
      </c>
      <c r="H31" s="4">
        <v>2021</v>
      </c>
      <c r="I31" s="4">
        <v>2022</v>
      </c>
      <c r="J31" s="4">
        <v>2023</v>
      </c>
      <c r="K31" s="4">
        <v>2024</v>
      </c>
      <c r="L31" s="4">
        <v>2025</v>
      </c>
      <c r="M31" s="4">
        <v>2026</v>
      </c>
      <c r="N31" s="4">
        <v>2027</v>
      </c>
      <c r="O31" s="4">
        <v>2028</v>
      </c>
      <c r="P31" s="4">
        <v>2029</v>
      </c>
      <c r="Q31" s="4">
        <v>2030</v>
      </c>
      <c r="R31" s="4">
        <v>2031</v>
      </c>
      <c r="S31" s="4">
        <v>2032</v>
      </c>
      <c r="T31" s="4">
        <v>2033</v>
      </c>
      <c r="U31" s="4">
        <v>2034</v>
      </c>
      <c r="V31" s="4">
        <v>2035</v>
      </c>
    </row>
    <row r="32" spans="1:22" x14ac:dyDescent="0.3">
      <c r="A32" s="14" t="s">
        <v>135</v>
      </c>
      <c r="B32" s="23">
        <f>AVERAGE(G32:V32)</f>
        <v>12795</v>
      </c>
      <c r="C32" s="23">
        <f>_xlfn.IFS(ISNUMBER(U32),U32,ISNUMBER(T32),T32,ISNUMBER(S32),S32,ISNUMBER(R32),R32,ISNUMBER(Q32),Q32,ISNUMBER(P32),P32,ISNUMBER(O32),O32,ISNUMBER(N32),N32,ISNUMBER(M32),M32,ISNUMBER(L32),L32,ISNUMBER(K32),K32,ISNUMBER(J32),J32)</f>
        <v>13245</v>
      </c>
      <c r="D32" s="22">
        <f>1-(B32/C32)</f>
        <v>3.3975084937712396E-2</v>
      </c>
      <c r="F32" s="24" t="s">
        <v>135</v>
      </c>
      <c r="G32" s="20">
        <v>12345</v>
      </c>
      <c r="H32" s="20">
        <v>13245</v>
      </c>
      <c r="I32" s="20">
        <v>12345</v>
      </c>
      <c r="J32" s="20">
        <v>13245</v>
      </c>
      <c r="K32" s="20"/>
      <c r="L32" s="20"/>
      <c r="M32" s="20"/>
      <c r="N32" s="20"/>
      <c r="O32" s="20"/>
      <c r="P32" s="20"/>
      <c r="Q32" s="20"/>
      <c r="R32" s="20"/>
      <c r="S32" s="20"/>
      <c r="T32" s="20"/>
      <c r="U32" s="20"/>
      <c r="V32" s="20"/>
    </row>
    <row r="33" spans="1:26" x14ac:dyDescent="0.3">
      <c r="A33" s="14" t="s">
        <v>136</v>
      </c>
      <c r="B33" s="23">
        <f t="shared" ref="B33:B36" si="4">AVERAGE(G33:V33)</f>
        <v>12795</v>
      </c>
      <c r="C33" s="23">
        <f>_xlfn.IFS(ISNUMBER(U33),U33,ISNUMBER(T33),T33,ISNUMBER(S33),S33,ISNUMBER(R33),R33,ISNUMBER(Q33),Q33,ISNUMBER(P33),P33,ISNUMBER(O33),O33,ISNUMBER(N33),N33,ISNUMBER(M33),M33,ISNUMBER(L33),L33,ISNUMBER(K33),K33,ISNUMBER(J33),J33)</f>
        <v>13245</v>
      </c>
      <c r="D33" s="22">
        <f t="shared" ref="D33:D36" si="5">1-(B33/C33)</f>
        <v>3.3975084937712396E-2</v>
      </c>
      <c r="F33" s="24" t="s">
        <v>136</v>
      </c>
      <c r="G33" s="20">
        <v>12345</v>
      </c>
      <c r="H33" s="20">
        <v>13245</v>
      </c>
      <c r="I33" s="20">
        <v>12345</v>
      </c>
      <c r="J33" s="20">
        <v>13245</v>
      </c>
      <c r="K33" s="20"/>
      <c r="L33" s="20"/>
      <c r="M33" s="20"/>
      <c r="N33" s="20"/>
      <c r="O33" s="20"/>
      <c r="P33" s="20"/>
      <c r="Q33" s="20"/>
      <c r="R33" s="20"/>
      <c r="S33" s="20"/>
      <c r="T33" s="20"/>
      <c r="U33" s="20"/>
      <c r="V33" s="20"/>
    </row>
    <row r="34" spans="1:26" x14ac:dyDescent="0.3">
      <c r="A34" s="14" t="s">
        <v>137</v>
      </c>
      <c r="B34" s="23">
        <f t="shared" si="4"/>
        <v>12795</v>
      </c>
      <c r="C34" s="23">
        <f>_xlfn.IFS(ISNUMBER(U34),U34,ISNUMBER(T34),T34,ISNUMBER(S34),S34,ISNUMBER(R34),R34,ISNUMBER(Q34),Q34,ISNUMBER(P34),P34,ISNUMBER(O34),O34,ISNUMBER(N34),N34,ISNUMBER(M34),M34,ISNUMBER(L34),L34,ISNUMBER(K34),K34,ISNUMBER(J34),J34)</f>
        <v>13245</v>
      </c>
      <c r="D34" s="22">
        <f t="shared" si="5"/>
        <v>3.3975084937712396E-2</v>
      </c>
      <c r="F34" s="24" t="s">
        <v>137</v>
      </c>
      <c r="G34" s="20">
        <v>12345</v>
      </c>
      <c r="H34" s="20">
        <v>13245</v>
      </c>
      <c r="I34" s="20">
        <v>12345</v>
      </c>
      <c r="J34" s="20">
        <v>13245</v>
      </c>
      <c r="K34" s="20"/>
      <c r="L34" s="20"/>
      <c r="M34" s="20"/>
      <c r="N34" s="20"/>
      <c r="O34" s="20"/>
      <c r="P34" s="20"/>
      <c r="Q34" s="20"/>
      <c r="R34" s="20"/>
      <c r="S34" s="20"/>
      <c r="T34" s="20"/>
      <c r="U34" s="20"/>
      <c r="V34" s="20"/>
    </row>
    <row r="35" spans="1:26" x14ac:dyDescent="0.3">
      <c r="A35" s="14" t="s">
        <v>138</v>
      </c>
      <c r="B35" s="23">
        <f>B34+B33</f>
        <v>25590</v>
      </c>
      <c r="C35" s="23">
        <f>C34+C33</f>
        <v>26490</v>
      </c>
      <c r="D35" s="22">
        <f t="shared" si="5"/>
        <v>3.3975084937712396E-2</v>
      </c>
      <c r="F35" s="24" t="s">
        <v>138</v>
      </c>
      <c r="G35" s="14">
        <f>G34+G33</f>
        <v>24690</v>
      </c>
      <c r="H35" s="14">
        <f t="shared" ref="H35" si="6">H34+H33</f>
        <v>26490</v>
      </c>
      <c r="I35" s="14">
        <f t="shared" ref="I35" si="7">I34+I33</f>
        <v>24690</v>
      </c>
      <c r="J35" s="14">
        <f t="shared" ref="J35" si="8">J34+J33</f>
        <v>26490</v>
      </c>
      <c r="K35" s="14">
        <f t="shared" ref="K35" si="9">K34+K33</f>
        <v>0</v>
      </c>
      <c r="L35" s="14">
        <f t="shared" ref="L35" si="10">L34+L33</f>
        <v>0</v>
      </c>
      <c r="M35" s="14">
        <f t="shared" ref="M35" si="11">M34+M33</f>
        <v>0</v>
      </c>
      <c r="N35" s="14">
        <f t="shared" ref="N35" si="12">N34+N33</f>
        <v>0</v>
      </c>
      <c r="O35" s="14">
        <f t="shared" ref="O35" si="13">O34+O33</f>
        <v>0</v>
      </c>
      <c r="P35" s="14">
        <f t="shared" ref="P35" si="14">P34+P33</f>
        <v>0</v>
      </c>
      <c r="Q35" s="14">
        <f t="shared" ref="Q35" si="15">Q34+Q33</f>
        <v>0</v>
      </c>
      <c r="R35" s="14">
        <f t="shared" ref="R35" si="16">R34+R33</f>
        <v>0</v>
      </c>
      <c r="S35" s="14">
        <f t="shared" ref="S35" si="17">S34+S33</f>
        <v>0</v>
      </c>
      <c r="T35" s="14">
        <f t="shared" ref="T35" si="18">T34+T33</f>
        <v>0</v>
      </c>
      <c r="U35" s="14">
        <f t="shared" ref="U35" si="19">U34+U33</f>
        <v>0</v>
      </c>
      <c r="V35" s="14">
        <f t="shared" ref="V35" si="20">V34+V33</f>
        <v>0</v>
      </c>
    </row>
    <row r="36" spans="1:26" x14ac:dyDescent="0.3">
      <c r="A36" s="14" t="s">
        <v>139</v>
      </c>
      <c r="B36" s="23">
        <f t="shared" si="4"/>
        <v>133</v>
      </c>
      <c r="C36" s="23">
        <f>_xlfn.IFS(ISNUMBER(U36),U36,ISNUMBER(T36),T36,ISNUMBER(S36),S36,ISNUMBER(R36),R36,ISNUMBER(Q36),Q36,ISNUMBER(P36),P36,ISNUMBER(O36),O36,ISNUMBER(N36),N36,ISNUMBER(M36),M36,ISNUMBER(L36),L36,ISNUMBER(K36),K36,ISNUMBER(J36),J36)</f>
        <v>123</v>
      </c>
      <c r="D36" s="22">
        <f t="shared" si="5"/>
        <v>-8.1300813008130079E-2</v>
      </c>
      <c r="F36" s="24" t="s">
        <v>139</v>
      </c>
      <c r="G36" s="20">
        <v>145</v>
      </c>
      <c r="H36" s="20">
        <v>132</v>
      </c>
      <c r="I36" s="20">
        <v>132</v>
      </c>
      <c r="J36" s="20">
        <v>123</v>
      </c>
      <c r="K36" s="20"/>
      <c r="L36" s="20"/>
      <c r="M36" s="20"/>
      <c r="N36" s="20"/>
      <c r="O36" s="20"/>
      <c r="P36" s="20"/>
      <c r="Q36" s="20"/>
      <c r="R36" s="20"/>
      <c r="S36" s="20"/>
      <c r="T36" s="20"/>
      <c r="U36" s="20"/>
      <c r="V36" s="20"/>
    </row>
    <row r="38" spans="1:26" ht="15.6" x14ac:dyDescent="0.3">
      <c r="A38" s="6" t="s">
        <v>140</v>
      </c>
      <c r="B38" s="6" t="s">
        <v>141</v>
      </c>
      <c r="C38" s="6" t="s">
        <v>142</v>
      </c>
      <c r="D38" s="6" t="s">
        <v>143</v>
      </c>
      <c r="E38" s="245" t="s">
        <v>144</v>
      </c>
      <c r="F38" s="245"/>
      <c r="K38" t="s">
        <v>323</v>
      </c>
      <c r="R38" t="s">
        <v>323</v>
      </c>
      <c r="V38" s="181" t="s">
        <v>324</v>
      </c>
      <c r="W38" s="181"/>
      <c r="X38" s="181"/>
      <c r="Y38" s="181"/>
      <c r="Z38" s="181"/>
    </row>
    <row r="39" spans="1:26" x14ac:dyDescent="0.3">
      <c r="A39" s="6" t="s">
        <v>145</v>
      </c>
      <c r="B39" s="25">
        <f>B25/$D$11</f>
        <v>9.1818845872899928</v>
      </c>
      <c r="C39" s="25">
        <f>C25/$D$11</f>
        <v>9.017531044558071</v>
      </c>
      <c r="D39" s="16">
        <v>11</v>
      </c>
      <c r="E39" s="246">
        <f>1-(D39/C39)</f>
        <v>-0.21984609153503443</v>
      </c>
      <c r="F39" s="246"/>
      <c r="K39" t="str">
        <f>"Energie-und Wasserverbrauch "&amp;B3</f>
        <v>Energie-und Wasserverbrauch Beispielgebäude</v>
      </c>
      <c r="R39" t="str">
        <f>F31&amp;B3</f>
        <v>Verbrauchskosten Beispielgebäude</v>
      </c>
    </row>
    <row r="40" spans="1:26" x14ac:dyDescent="0.3">
      <c r="A40" s="6" t="s">
        <v>146</v>
      </c>
      <c r="B40" s="25">
        <f>B26/$D$11</f>
        <v>95.111943024105187</v>
      </c>
      <c r="C40" s="25">
        <f t="shared" ref="C40:C41" si="21">C26/$D$11</f>
        <v>96.760409057706354</v>
      </c>
    </row>
    <row r="41" spans="1:26" x14ac:dyDescent="0.3">
      <c r="A41" s="6" t="s">
        <v>147</v>
      </c>
      <c r="B41" s="25">
        <f>B27/$D$11</f>
        <v>0.16216216216216217</v>
      </c>
      <c r="C41" s="25">
        <f t="shared" si="21"/>
        <v>0.16216216216216217</v>
      </c>
    </row>
    <row r="42" spans="1:26" x14ac:dyDescent="0.3">
      <c r="A42" s="6" t="s">
        <v>148</v>
      </c>
      <c r="B42" s="70">
        <f>B41+B40</f>
        <v>95.274105186267349</v>
      </c>
      <c r="C42" s="70">
        <f>C41+C40</f>
        <v>96.922571219868516</v>
      </c>
      <c r="D42" s="8">
        <v>80</v>
      </c>
      <c r="E42" s="246">
        <f>1-(D42/C42)</f>
        <v>0.17459886801269153</v>
      </c>
      <c r="F42" s="246"/>
    </row>
    <row r="43" spans="1:26" x14ac:dyDescent="0.3">
      <c r="A43" s="6" t="s">
        <v>315</v>
      </c>
      <c r="B43" s="13">
        <f>B29/$D$11*1000</f>
        <v>81.081081081081081</v>
      </c>
      <c r="C43" s="13">
        <f>C29/$D$11*1000</f>
        <v>81.081081081081081</v>
      </c>
      <c r="D43" s="72"/>
      <c r="E43" s="247"/>
      <c r="F43" s="247"/>
    </row>
    <row r="45" spans="1:26" x14ac:dyDescent="0.3">
      <c r="A45" s="2" t="s">
        <v>149</v>
      </c>
    </row>
    <row r="47" spans="1:26" ht="57.6" x14ac:dyDescent="0.3">
      <c r="A47" s="4" t="s">
        <v>150</v>
      </c>
      <c r="B47" s="4" t="s">
        <v>151</v>
      </c>
      <c r="C47" s="9" t="s">
        <v>152</v>
      </c>
      <c r="D47" s="9" t="s">
        <v>153</v>
      </c>
      <c r="E47" s="9" t="s">
        <v>154</v>
      </c>
    </row>
    <row r="48" spans="1:26" x14ac:dyDescent="0.3">
      <c r="A48" s="4" t="s">
        <v>83</v>
      </c>
      <c r="B48" s="5" t="s">
        <v>155</v>
      </c>
      <c r="C48" s="5">
        <v>400</v>
      </c>
      <c r="D48" s="122">
        <f>C48*C25/1000</f>
        <v>4938</v>
      </c>
      <c r="E48" s="69">
        <f>C48*C39/1000</f>
        <v>3.6070124178232286</v>
      </c>
    </row>
    <row r="49" spans="1:20" x14ac:dyDescent="0.3">
      <c r="A49" s="4" t="s">
        <v>86</v>
      </c>
      <c r="B49" s="5" t="s">
        <v>156</v>
      </c>
      <c r="C49" s="5">
        <v>250</v>
      </c>
      <c r="D49" s="122">
        <f>C49*C26/1000</f>
        <v>33116.25</v>
      </c>
      <c r="E49" s="69">
        <f>C49*C40/1000</f>
        <v>24.190102264426592</v>
      </c>
    </row>
    <row r="50" spans="1:20" x14ac:dyDescent="0.3">
      <c r="A50" s="4" t="s">
        <v>87</v>
      </c>
      <c r="B50" s="5" t="s">
        <v>157</v>
      </c>
      <c r="C50" s="5">
        <v>400</v>
      </c>
      <c r="D50" s="122">
        <f>C50*C27/1000</f>
        <v>88.8</v>
      </c>
      <c r="E50" s="69">
        <f>C50*C41/1000</f>
        <v>6.4864864864864868E-2</v>
      </c>
    </row>
    <row r="51" spans="1:20" x14ac:dyDescent="0.3">
      <c r="A51" s="4" t="s">
        <v>158</v>
      </c>
      <c r="D51" s="123">
        <f>SUM(D48:D50)</f>
        <v>38143.050000000003</v>
      </c>
      <c r="E51" s="67">
        <f>SUM(E48:E50)</f>
        <v>27.861979547114686</v>
      </c>
    </row>
    <row r="52" spans="1:20" x14ac:dyDescent="0.3">
      <c r="A52" s="127" t="s">
        <v>159</v>
      </c>
    </row>
    <row r="55" spans="1:20" ht="15" thickBot="1" x14ac:dyDescent="0.35"/>
    <row r="56" spans="1:20" ht="15" thickBot="1" x14ac:dyDescent="0.35">
      <c r="A56" s="73" t="s">
        <v>160</v>
      </c>
      <c r="B56" s="74"/>
      <c r="C56" s="74"/>
      <c r="D56" s="74"/>
      <c r="E56" s="74"/>
      <c r="F56" s="74"/>
      <c r="G56" s="74"/>
      <c r="H56" s="74"/>
      <c r="I56" s="74"/>
      <c r="J56" s="74"/>
      <c r="K56" s="74"/>
      <c r="L56" s="74"/>
      <c r="M56" s="74"/>
      <c r="N56" s="74"/>
      <c r="O56" s="74"/>
      <c r="P56" s="74"/>
      <c r="Q56" s="74"/>
      <c r="R56" s="74"/>
      <c r="S56" s="74"/>
      <c r="T56" s="75"/>
    </row>
    <row r="58" spans="1:20" ht="41.4" x14ac:dyDescent="0.3">
      <c r="A58" s="36" t="s">
        <v>89</v>
      </c>
      <c r="B58" s="36" t="s">
        <v>161</v>
      </c>
      <c r="C58" s="36" t="s">
        <v>162</v>
      </c>
      <c r="D58" s="36" t="s">
        <v>163</v>
      </c>
      <c r="E58" s="38" t="s">
        <v>164</v>
      </c>
      <c r="F58" s="39" t="s">
        <v>165</v>
      </c>
      <c r="G58" s="39" t="s">
        <v>166</v>
      </c>
      <c r="H58" s="39" t="s">
        <v>167</v>
      </c>
      <c r="I58" s="39" t="s">
        <v>168</v>
      </c>
      <c r="J58" s="39" t="s">
        <v>169</v>
      </c>
      <c r="K58" s="40" t="s">
        <v>170</v>
      </c>
      <c r="L58" s="232" t="s">
        <v>171</v>
      </c>
      <c r="M58" s="232"/>
      <c r="N58" s="232"/>
      <c r="O58" s="233" t="s">
        <v>172</v>
      </c>
      <c r="P58" s="233"/>
      <c r="Q58" s="233"/>
      <c r="R58" s="234" t="s">
        <v>173</v>
      </c>
      <c r="S58" s="234"/>
      <c r="T58" s="234"/>
    </row>
    <row r="59" spans="1:20" s="26" customFormat="1" ht="43.2" customHeight="1" x14ac:dyDescent="0.3">
      <c r="A59" s="79" t="s">
        <v>174</v>
      </c>
      <c r="B59" s="182" t="s">
        <v>175</v>
      </c>
      <c r="C59" s="183"/>
      <c r="D59" s="183" t="s">
        <v>176</v>
      </c>
      <c r="E59" s="183" t="s">
        <v>176</v>
      </c>
      <c r="F59" s="182" t="s">
        <v>177</v>
      </c>
      <c r="G59" s="183" t="s">
        <v>178</v>
      </c>
      <c r="H59" s="183" t="s">
        <v>179</v>
      </c>
      <c r="I59" s="184" t="s">
        <v>180</v>
      </c>
      <c r="J59" s="184" t="s">
        <v>180</v>
      </c>
      <c r="K59" s="184"/>
      <c r="L59" s="220" t="s">
        <v>181</v>
      </c>
      <c r="M59" s="220"/>
      <c r="N59" s="220"/>
      <c r="O59" s="220" t="s">
        <v>182</v>
      </c>
      <c r="P59" s="220"/>
      <c r="Q59" s="220"/>
      <c r="R59" s="220" t="s">
        <v>183</v>
      </c>
      <c r="S59" s="220"/>
      <c r="T59" s="220"/>
    </row>
    <row r="60" spans="1:20" ht="33.6" customHeight="1" x14ac:dyDescent="0.3">
      <c r="A60" s="37" t="s">
        <v>184</v>
      </c>
      <c r="B60" s="30" t="s">
        <v>185</v>
      </c>
      <c r="C60" s="46"/>
      <c r="D60" s="183"/>
      <c r="E60" s="183"/>
      <c r="F60" s="183"/>
      <c r="G60" s="183"/>
      <c r="H60" s="183"/>
      <c r="I60" s="183"/>
      <c r="J60" s="183"/>
      <c r="K60" s="46"/>
      <c r="L60" s="220"/>
      <c r="M60" s="220"/>
      <c r="N60" s="220"/>
      <c r="O60" s="220" t="s">
        <v>186</v>
      </c>
      <c r="P60" s="220"/>
      <c r="Q60" s="220"/>
      <c r="R60" s="220" t="s">
        <v>187</v>
      </c>
      <c r="S60" s="220"/>
      <c r="T60" s="220"/>
    </row>
    <row r="61" spans="1:20" x14ac:dyDescent="0.3">
      <c r="A61" s="37" t="s">
        <v>188</v>
      </c>
      <c r="B61" s="30" t="s">
        <v>189</v>
      </c>
      <c r="C61" s="46"/>
      <c r="D61" s="46"/>
      <c r="E61" s="46"/>
      <c r="F61" s="46"/>
      <c r="G61" s="46"/>
      <c r="H61" s="46"/>
      <c r="I61" s="46"/>
      <c r="J61" s="46"/>
      <c r="K61" s="46"/>
      <c r="L61" s="224"/>
      <c r="M61" s="224"/>
      <c r="N61" s="224"/>
      <c r="O61" s="224"/>
      <c r="P61" s="224"/>
      <c r="Q61" s="224"/>
      <c r="R61" s="221"/>
      <c r="S61" s="221"/>
      <c r="T61" s="221"/>
    </row>
    <row r="62" spans="1:20" x14ac:dyDescent="0.3">
      <c r="A62" s="37" t="s">
        <v>190</v>
      </c>
      <c r="B62" s="30"/>
      <c r="C62" s="46"/>
      <c r="D62" s="46"/>
      <c r="E62" s="46"/>
      <c r="F62" s="46"/>
      <c r="G62" s="46"/>
      <c r="H62" s="46"/>
      <c r="I62" s="46"/>
      <c r="J62" s="46"/>
      <c r="K62" s="46"/>
      <c r="L62" s="224"/>
      <c r="M62" s="224"/>
      <c r="N62" s="224"/>
      <c r="O62" s="224"/>
      <c r="P62" s="224"/>
      <c r="Q62" s="224"/>
      <c r="R62" s="221"/>
      <c r="S62" s="221"/>
      <c r="T62" s="221"/>
    </row>
    <row r="63" spans="1:20" x14ac:dyDescent="0.3">
      <c r="A63" s="37" t="s">
        <v>191</v>
      </c>
      <c r="B63" s="30"/>
      <c r="C63" s="46"/>
      <c r="D63" s="46"/>
      <c r="E63" s="46"/>
      <c r="F63" s="46"/>
      <c r="G63" s="46"/>
      <c r="H63" s="46"/>
      <c r="I63" s="46"/>
      <c r="J63" s="46"/>
      <c r="K63" s="46"/>
      <c r="L63" s="224"/>
      <c r="M63" s="224"/>
      <c r="N63" s="224"/>
      <c r="O63" s="224"/>
      <c r="P63" s="224"/>
      <c r="Q63" s="224"/>
      <c r="R63" s="221"/>
      <c r="S63" s="221"/>
      <c r="T63" s="221"/>
    </row>
    <row r="64" spans="1:20" x14ac:dyDescent="0.3">
      <c r="A64" s="37" t="s">
        <v>119</v>
      </c>
      <c r="B64" s="35"/>
      <c r="C64" s="34">
        <f>SUM(C59:C63)</f>
        <v>0</v>
      </c>
      <c r="D64" s="41"/>
      <c r="E64" s="41"/>
      <c r="F64" s="41"/>
      <c r="G64" s="41"/>
      <c r="H64" s="41"/>
      <c r="I64" s="41"/>
      <c r="J64" s="41"/>
      <c r="K64" s="41"/>
      <c r="L64" s="41"/>
      <c r="M64" s="41"/>
      <c r="N64" s="41"/>
      <c r="O64" s="41"/>
      <c r="P64" s="41"/>
      <c r="Q64" s="41"/>
      <c r="R64" s="3"/>
      <c r="S64" s="3"/>
      <c r="T64" s="3"/>
    </row>
    <row r="65" spans="1:17" x14ac:dyDescent="0.3">
      <c r="A65" s="41"/>
      <c r="B65" s="41"/>
      <c r="C65" s="41"/>
      <c r="D65" s="41"/>
      <c r="E65" s="41"/>
      <c r="F65" s="41"/>
      <c r="G65" s="41"/>
      <c r="H65" s="41"/>
      <c r="I65" s="41"/>
      <c r="J65" s="41"/>
      <c r="K65" s="41"/>
      <c r="L65" s="41"/>
      <c r="M65" s="41"/>
      <c r="N65" s="41"/>
      <c r="O65" s="41"/>
      <c r="P65" s="41"/>
      <c r="Q65" s="41"/>
    </row>
    <row r="66" spans="1:17" ht="27.6" x14ac:dyDescent="0.3">
      <c r="A66" s="42" t="s">
        <v>192</v>
      </c>
      <c r="B66" s="42" t="s">
        <v>161</v>
      </c>
      <c r="C66" s="42" t="s">
        <v>162</v>
      </c>
      <c r="D66" s="42" t="s">
        <v>193</v>
      </c>
      <c r="E66" s="43" t="s">
        <v>71</v>
      </c>
      <c r="F66" s="44" t="s">
        <v>170</v>
      </c>
      <c r="G66" s="226" t="s">
        <v>172</v>
      </c>
      <c r="H66" s="226"/>
      <c r="I66" s="226"/>
      <c r="J66" s="235" t="s">
        <v>171</v>
      </c>
      <c r="K66" s="235"/>
      <c r="L66" s="235"/>
      <c r="M66" s="226" t="s">
        <v>173</v>
      </c>
      <c r="N66" s="226"/>
      <c r="O66" s="226"/>
      <c r="P66" s="45"/>
      <c r="Q66" s="45"/>
    </row>
    <row r="67" spans="1:17" ht="33.6" customHeight="1" x14ac:dyDescent="0.3">
      <c r="A67" s="42" t="s">
        <v>194</v>
      </c>
      <c r="B67" s="30" t="s">
        <v>195</v>
      </c>
      <c r="C67" s="46"/>
      <c r="D67" s="46" t="s">
        <v>176</v>
      </c>
      <c r="E67" s="47" t="s">
        <v>176</v>
      </c>
      <c r="F67" s="47"/>
      <c r="G67" s="225" t="s">
        <v>196</v>
      </c>
      <c r="H67" s="225"/>
      <c r="I67" s="225"/>
      <c r="J67" s="226"/>
      <c r="K67" s="226"/>
      <c r="L67" s="226"/>
      <c r="M67" s="228" t="s">
        <v>197</v>
      </c>
      <c r="N67" s="228"/>
      <c r="O67" s="228"/>
      <c r="P67" s="45"/>
      <c r="Q67" s="45"/>
    </row>
    <row r="68" spans="1:17" x14ac:dyDescent="0.3">
      <c r="A68" s="42" t="s">
        <v>198</v>
      </c>
      <c r="B68" s="30" t="s">
        <v>199</v>
      </c>
      <c r="C68" s="46"/>
      <c r="D68" s="46"/>
      <c r="E68" s="47"/>
      <c r="F68" s="47"/>
      <c r="G68" s="226"/>
      <c r="H68" s="226"/>
      <c r="I68" s="226"/>
      <c r="J68" s="226"/>
      <c r="K68" s="226"/>
      <c r="L68" s="226"/>
      <c r="M68" s="226"/>
      <c r="N68" s="226"/>
      <c r="O68" s="226"/>
      <c r="P68" s="45"/>
      <c r="Q68" s="45"/>
    </row>
    <row r="69" spans="1:17" x14ac:dyDescent="0.3">
      <c r="A69" s="42" t="s">
        <v>200</v>
      </c>
      <c r="B69" s="30"/>
      <c r="C69" s="46"/>
      <c r="D69" s="46"/>
      <c r="E69" s="47"/>
      <c r="F69" s="47"/>
      <c r="G69" s="226"/>
      <c r="H69" s="226"/>
      <c r="I69" s="226"/>
      <c r="J69" s="226"/>
      <c r="K69" s="226"/>
      <c r="L69" s="226"/>
      <c r="M69" s="226"/>
      <c r="N69" s="226"/>
      <c r="O69" s="226"/>
      <c r="P69" s="45"/>
      <c r="Q69" s="45"/>
    </row>
    <row r="70" spans="1:17" x14ac:dyDescent="0.3">
      <c r="A70" s="42" t="s">
        <v>201</v>
      </c>
      <c r="B70" s="30"/>
      <c r="C70" s="46"/>
      <c r="D70" s="46"/>
      <c r="E70" s="47"/>
      <c r="F70" s="47"/>
      <c r="G70" s="226"/>
      <c r="H70" s="226"/>
      <c r="I70" s="226"/>
      <c r="J70" s="226"/>
      <c r="K70" s="226"/>
      <c r="L70" s="226"/>
      <c r="M70" s="226"/>
      <c r="N70" s="226"/>
      <c r="O70" s="226"/>
      <c r="P70" s="45"/>
      <c r="Q70" s="45"/>
    </row>
    <row r="71" spans="1:17" x14ac:dyDescent="0.3">
      <c r="A71" s="42" t="s">
        <v>202</v>
      </c>
      <c r="B71" s="30"/>
      <c r="C71" s="46"/>
      <c r="D71" s="46"/>
      <c r="E71" s="47"/>
      <c r="F71" s="47"/>
      <c r="G71" s="226"/>
      <c r="H71" s="226"/>
      <c r="I71" s="226"/>
      <c r="J71" s="226"/>
      <c r="K71" s="226"/>
      <c r="L71" s="226"/>
      <c r="M71" s="226"/>
      <c r="N71" s="226"/>
      <c r="O71" s="226"/>
      <c r="P71" s="45"/>
      <c r="Q71" s="45"/>
    </row>
    <row r="72" spans="1:17" x14ac:dyDescent="0.3">
      <c r="A72" s="42" t="s">
        <v>119</v>
      </c>
      <c r="B72" s="31"/>
      <c r="C72" s="42">
        <f>SUM(C67:C71)</f>
        <v>0</v>
      </c>
      <c r="D72" s="41"/>
      <c r="E72" s="41"/>
      <c r="F72" s="41"/>
      <c r="G72" s="41"/>
      <c r="H72" s="41"/>
      <c r="I72" s="41"/>
      <c r="J72" s="41"/>
      <c r="K72" s="41"/>
      <c r="L72" s="41"/>
      <c r="M72" s="41"/>
      <c r="N72" s="41"/>
      <c r="O72" s="41"/>
      <c r="P72" s="45"/>
      <c r="Q72" s="45"/>
    </row>
    <row r="73" spans="1:17" x14ac:dyDescent="0.3">
      <c r="A73" s="41"/>
      <c r="B73" s="41"/>
      <c r="C73" s="41"/>
      <c r="D73" s="41"/>
      <c r="E73" s="45"/>
      <c r="F73" s="45"/>
      <c r="G73" s="45"/>
      <c r="H73" s="45"/>
      <c r="I73" s="45"/>
      <c r="J73" s="45"/>
      <c r="K73" s="45"/>
      <c r="L73" s="45"/>
      <c r="M73" s="45"/>
      <c r="N73" s="45"/>
      <c r="O73" s="45"/>
      <c r="P73" s="45"/>
      <c r="Q73" s="45"/>
    </row>
    <row r="74" spans="1:17" ht="27.6" x14ac:dyDescent="0.3">
      <c r="A74" s="29" t="s">
        <v>203</v>
      </c>
      <c r="B74" s="29" t="s">
        <v>161</v>
      </c>
      <c r="C74" s="29" t="s">
        <v>162</v>
      </c>
      <c r="D74" s="29" t="s">
        <v>193</v>
      </c>
      <c r="E74" s="48" t="s">
        <v>71</v>
      </c>
      <c r="F74" s="49" t="s">
        <v>170</v>
      </c>
      <c r="G74" s="227" t="s">
        <v>172</v>
      </c>
      <c r="H74" s="227"/>
      <c r="I74" s="227"/>
      <c r="J74" s="229" t="s">
        <v>171</v>
      </c>
      <c r="K74" s="229"/>
      <c r="L74" s="229"/>
      <c r="M74" s="227" t="s">
        <v>173</v>
      </c>
      <c r="N74" s="227"/>
      <c r="O74" s="227"/>
      <c r="P74" s="45"/>
      <c r="Q74" s="45"/>
    </row>
    <row r="75" spans="1:17" x14ac:dyDescent="0.3">
      <c r="A75" s="29" t="s">
        <v>204</v>
      </c>
      <c r="B75" s="30" t="s">
        <v>205</v>
      </c>
      <c r="C75" s="46"/>
      <c r="D75" s="46" t="s">
        <v>176</v>
      </c>
      <c r="E75" s="47" t="s">
        <v>176</v>
      </c>
      <c r="F75" s="47"/>
      <c r="G75" s="228" t="s">
        <v>206</v>
      </c>
      <c r="H75" s="228"/>
      <c r="I75" s="228"/>
      <c r="J75" s="228"/>
      <c r="K75" s="228"/>
      <c r="L75" s="228"/>
      <c r="M75" s="228" t="s">
        <v>207</v>
      </c>
      <c r="N75" s="228"/>
      <c r="O75" s="228"/>
      <c r="P75" s="45"/>
      <c r="Q75" s="45"/>
    </row>
    <row r="76" spans="1:17" ht="32.4" customHeight="1" x14ac:dyDescent="0.3">
      <c r="A76" s="29" t="s">
        <v>208</v>
      </c>
      <c r="B76" s="30" t="s">
        <v>209</v>
      </c>
      <c r="C76" s="46"/>
      <c r="D76" s="46"/>
      <c r="E76" s="47"/>
      <c r="F76" s="47"/>
      <c r="G76" s="228" t="s">
        <v>210</v>
      </c>
      <c r="H76" s="228"/>
      <c r="I76" s="228"/>
      <c r="J76" s="228"/>
      <c r="K76" s="228"/>
      <c r="L76" s="228"/>
      <c r="M76" s="228" t="s">
        <v>211</v>
      </c>
      <c r="N76" s="228"/>
      <c r="O76" s="228"/>
      <c r="P76" s="45"/>
      <c r="Q76" s="45"/>
    </row>
    <row r="77" spans="1:17" x14ac:dyDescent="0.3">
      <c r="A77" s="29" t="s">
        <v>212</v>
      </c>
      <c r="B77" s="30"/>
      <c r="C77" s="46"/>
      <c r="D77" s="46"/>
      <c r="E77" s="47"/>
      <c r="F77" s="47"/>
      <c r="G77" s="228"/>
      <c r="H77" s="228"/>
      <c r="I77" s="228"/>
      <c r="J77" s="228"/>
      <c r="K77" s="228"/>
      <c r="L77" s="228"/>
      <c r="M77" s="228"/>
      <c r="N77" s="228"/>
      <c r="O77" s="228"/>
      <c r="P77" s="45"/>
      <c r="Q77" s="45"/>
    </row>
    <row r="78" spans="1:17" x14ac:dyDescent="0.3">
      <c r="A78" s="29" t="s">
        <v>213</v>
      </c>
      <c r="B78" s="30"/>
      <c r="C78" s="46"/>
      <c r="D78" s="46"/>
      <c r="E78" s="47"/>
      <c r="F78" s="47"/>
      <c r="G78" s="228"/>
      <c r="H78" s="228"/>
      <c r="I78" s="228"/>
      <c r="J78" s="228"/>
      <c r="K78" s="228"/>
      <c r="L78" s="228"/>
      <c r="M78" s="228"/>
      <c r="N78" s="228"/>
      <c r="O78" s="228"/>
      <c r="P78" s="45"/>
      <c r="Q78" s="45"/>
    </row>
    <row r="79" spans="1:17" x14ac:dyDescent="0.3">
      <c r="A79" s="29" t="s">
        <v>214</v>
      </c>
      <c r="B79" s="30"/>
      <c r="C79" s="46"/>
      <c r="D79" s="46"/>
      <c r="E79" s="47"/>
      <c r="F79" s="47"/>
      <c r="G79" s="228"/>
      <c r="H79" s="228"/>
      <c r="I79" s="228"/>
      <c r="J79" s="228"/>
      <c r="K79" s="228"/>
      <c r="L79" s="228"/>
      <c r="M79" s="228"/>
      <c r="N79" s="228"/>
      <c r="O79" s="228"/>
      <c r="P79" s="45"/>
      <c r="Q79" s="45"/>
    </row>
    <row r="80" spans="1:17" x14ac:dyDescent="0.3">
      <c r="A80" s="29" t="s">
        <v>119</v>
      </c>
      <c r="B80" s="29"/>
      <c r="C80" s="29">
        <f>SUM(C75:C79)</f>
        <v>0</v>
      </c>
      <c r="D80" s="41"/>
      <c r="E80" s="41"/>
      <c r="F80" s="41"/>
      <c r="G80" s="41"/>
      <c r="H80" s="41"/>
      <c r="I80" s="41"/>
      <c r="J80" s="41"/>
      <c r="K80" s="41"/>
      <c r="L80" s="41"/>
      <c r="M80" s="41"/>
      <c r="N80" s="41"/>
      <c r="O80" s="41"/>
      <c r="P80" s="45"/>
      <c r="Q80" s="45"/>
    </row>
    <row r="81" spans="1:17" x14ac:dyDescent="0.3">
      <c r="A81" s="41"/>
      <c r="B81" s="41"/>
      <c r="C81" s="41"/>
      <c r="D81" s="41"/>
      <c r="E81" s="45"/>
      <c r="F81" s="45"/>
      <c r="G81" s="45"/>
      <c r="H81" s="45"/>
      <c r="I81" s="45"/>
      <c r="J81" s="45"/>
      <c r="K81" s="45"/>
      <c r="L81" s="45"/>
      <c r="M81" s="45"/>
      <c r="N81" s="45"/>
      <c r="O81" s="45"/>
      <c r="P81" s="45"/>
      <c r="Q81" s="45"/>
    </row>
    <row r="82" spans="1:17" ht="27.6" x14ac:dyDescent="0.3">
      <c r="A82" s="52" t="s">
        <v>215</v>
      </c>
      <c r="B82" s="52" t="s">
        <v>161</v>
      </c>
      <c r="C82" s="52" t="s">
        <v>162</v>
      </c>
      <c r="D82" s="52" t="s">
        <v>193</v>
      </c>
      <c r="E82" s="53" t="s">
        <v>71</v>
      </c>
      <c r="F82" s="54" t="s">
        <v>170</v>
      </c>
      <c r="G82" s="230" t="s">
        <v>172</v>
      </c>
      <c r="H82" s="230"/>
      <c r="I82" s="230"/>
      <c r="J82" s="231" t="s">
        <v>171</v>
      </c>
      <c r="K82" s="231"/>
      <c r="L82" s="231"/>
      <c r="M82" s="230" t="s">
        <v>173</v>
      </c>
      <c r="N82" s="230"/>
      <c r="O82" s="230"/>
      <c r="P82" s="45"/>
      <c r="Q82" s="45"/>
    </row>
    <row r="83" spans="1:17" x14ac:dyDescent="0.3">
      <c r="A83" s="52" t="s">
        <v>216</v>
      </c>
      <c r="B83" s="30" t="s">
        <v>217</v>
      </c>
      <c r="C83" s="46"/>
      <c r="D83" s="46"/>
      <c r="E83" s="46"/>
      <c r="F83" s="46"/>
      <c r="G83" s="225"/>
      <c r="H83" s="225"/>
      <c r="I83" s="225"/>
      <c r="J83" s="225"/>
      <c r="K83" s="225"/>
      <c r="L83" s="225"/>
      <c r="M83" s="225"/>
      <c r="N83" s="225"/>
      <c r="O83" s="225"/>
      <c r="P83" s="41"/>
      <c r="Q83" s="41"/>
    </row>
    <row r="84" spans="1:17" x14ac:dyDescent="0.3">
      <c r="A84" s="52" t="s">
        <v>218</v>
      </c>
      <c r="B84" s="30" t="s">
        <v>219</v>
      </c>
      <c r="C84" s="46"/>
      <c r="D84" s="46"/>
      <c r="E84" s="46"/>
      <c r="F84" s="46"/>
      <c r="G84" s="225"/>
      <c r="H84" s="225"/>
      <c r="I84" s="225"/>
      <c r="J84" s="225"/>
      <c r="K84" s="225"/>
      <c r="L84" s="225"/>
      <c r="M84" s="225"/>
      <c r="N84" s="225"/>
      <c r="O84" s="225"/>
      <c r="P84" s="41"/>
      <c r="Q84" s="41"/>
    </row>
    <row r="85" spans="1:17" x14ac:dyDescent="0.3">
      <c r="A85" s="52" t="s">
        <v>220</v>
      </c>
      <c r="B85" s="30"/>
      <c r="C85" s="46"/>
      <c r="D85" s="46"/>
      <c r="E85" s="46"/>
      <c r="F85" s="46"/>
      <c r="G85" s="225"/>
      <c r="H85" s="225"/>
      <c r="I85" s="225"/>
      <c r="J85" s="225"/>
      <c r="K85" s="225"/>
      <c r="L85" s="225"/>
      <c r="M85" s="225"/>
      <c r="N85" s="225"/>
      <c r="O85" s="225"/>
      <c r="P85" s="41"/>
      <c r="Q85" s="41"/>
    </row>
    <row r="86" spans="1:17" x14ac:dyDescent="0.3">
      <c r="A86" s="52" t="s">
        <v>221</v>
      </c>
      <c r="B86" s="30"/>
      <c r="C86" s="46"/>
      <c r="D86" s="46"/>
      <c r="E86" s="46"/>
      <c r="F86" s="46"/>
      <c r="G86" s="225"/>
      <c r="H86" s="225"/>
      <c r="I86" s="225"/>
      <c r="J86" s="225"/>
      <c r="K86" s="225"/>
      <c r="L86" s="225"/>
      <c r="M86" s="225"/>
      <c r="N86" s="225"/>
      <c r="O86" s="225"/>
      <c r="P86" s="41"/>
      <c r="Q86" s="41"/>
    </row>
    <row r="87" spans="1:17" x14ac:dyDescent="0.3">
      <c r="A87" s="52" t="s">
        <v>222</v>
      </c>
      <c r="B87" s="30"/>
      <c r="C87" s="46"/>
      <c r="D87" s="46"/>
      <c r="E87" s="46"/>
      <c r="F87" s="46"/>
      <c r="G87" s="225"/>
      <c r="H87" s="225"/>
      <c r="I87" s="225"/>
      <c r="J87" s="225"/>
      <c r="K87" s="225"/>
      <c r="L87" s="225"/>
      <c r="M87" s="225"/>
      <c r="N87" s="225"/>
      <c r="O87" s="225"/>
      <c r="P87" s="41"/>
      <c r="Q87" s="41"/>
    </row>
    <row r="88" spans="1:17" x14ac:dyDescent="0.3">
      <c r="A88" s="52" t="s">
        <v>119</v>
      </c>
      <c r="B88" s="18"/>
      <c r="C88" s="52">
        <f>SUM(C85:C87)</f>
        <v>0</v>
      </c>
      <c r="D88" s="41"/>
      <c r="E88" s="41"/>
      <c r="F88" s="41"/>
      <c r="G88" s="41"/>
      <c r="H88" s="41"/>
      <c r="I88" s="41"/>
      <c r="J88" s="41"/>
      <c r="K88" s="41"/>
      <c r="L88" s="41"/>
      <c r="M88" s="41"/>
      <c r="N88" s="41"/>
      <c r="O88" s="41"/>
      <c r="P88" s="41"/>
      <c r="Q88" s="41"/>
    </row>
    <row r="89" spans="1:17" x14ac:dyDescent="0.3">
      <c r="A89" s="41"/>
      <c r="B89" s="41"/>
      <c r="C89" s="41"/>
      <c r="D89" s="41"/>
      <c r="E89" s="41"/>
      <c r="F89" s="41"/>
      <c r="G89" s="41"/>
      <c r="H89" s="41"/>
      <c r="I89" s="41"/>
      <c r="J89" s="41"/>
      <c r="K89" s="41"/>
      <c r="L89" s="41"/>
      <c r="M89" s="41"/>
      <c r="N89" s="41"/>
      <c r="O89" s="41"/>
      <c r="P89" s="41"/>
      <c r="Q89" s="41"/>
    </row>
    <row r="90" spans="1:17" ht="27.6" x14ac:dyDescent="0.3">
      <c r="A90" s="56" t="s">
        <v>93</v>
      </c>
      <c r="B90" s="56" t="s">
        <v>161</v>
      </c>
      <c r="C90" s="56" t="s">
        <v>162</v>
      </c>
      <c r="D90" s="56" t="s">
        <v>223</v>
      </c>
      <c r="E90" s="57" t="s">
        <v>71</v>
      </c>
      <c r="F90" s="58" t="s">
        <v>170</v>
      </c>
      <c r="G90" s="222" t="s">
        <v>172</v>
      </c>
      <c r="H90" s="222"/>
      <c r="I90" s="222"/>
      <c r="J90" s="223" t="s">
        <v>171</v>
      </c>
      <c r="K90" s="223"/>
      <c r="L90" s="223"/>
      <c r="M90" s="222" t="s">
        <v>173</v>
      </c>
      <c r="N90" s="222"/>
      <c r="O90" s="222"/>
      <c r="P90" s="41"/>
      <c r="Q90" s="41"/>
    </row>
    <row r="91" spans="1:17" x14ac:dyDescent="0.3">
      <c r="A91" s="56" t="s">
        <v>224</v>
      </c>
      <c r="B91" s="46" t="s">
        <v>225</v>
      </c>
      <c r="C91" s="46"/>
      <c r="D91" s="46"/>
      <c r="E91" s="46" t="s">
        <v>176</v>
      </c>
      <c r="F91" s="46"/>
      <c r="G91" s="209"/>
      <c r="H91" s="209"/>
      <c r="I91" s="209"/>
      <c r="J91" s="209"/>
      <c r="K91" s="209"/>
      <c r="L91" s="209"/>
      <c r="M91" s="209"/>
      <c r="N91" s="209"/>
      <c r="O91" s="209"/>
      <c r="P91" s="41"/>
      <c r="Q91" s="41"/>
    </row>
    <row r="92" spans="1:17" x14ac:dyDescent="0.3">
      <c r="A92" s="56" t="s">
        <v>226</v>
      </c>
      <c r="B92" s="46" t="s">
        <v>227</v>
      </c>
      <c r="C92" s="46"/>
      <c r="D92" s="46"/>
      <c r="E92" s="46"/>
      <c r="F92" s="46"/>
      <c r="G92" s="209"/>
      <c r="H92" s="209"/>
      <c r="I92" s="209"/>
      <c r="J92" s="209"/>
      <c r="K92" s="209"/>
      <c r="L92" s="209"/>
      <c r="M92" s="209"/>
      <c r="N92" s="209"/>
      <c r="O92" s="209"/>
      <c r="P92" s="41"/>
      <c r="Q92" s="41"/>
    </row>
    <row r="93" spans="1:17" x14ac:dyDescent="0.3">
      <c r="A93" s="56" t="s">
        <v>228</v>
      </c>
      <c r="B93" s="46" t="s">
        <v>229</v>
      </c>
      <c r="C93" s="46"/>
      <c r="D93" s="46"/>
      <c r="E93" s="46"/>
      <c r="F93" s="46"/>
      <c r="G93" s="209"/>
      <c r="H93" s="209"/>
      <c r="I93" s="209"/>
      <c r="J93" s="209"/>
      <c r="K93" s="209"/>
      <c r="L93" s="209"/>
      <c r="M93" s="209"/>
      <c r="N93" s="209"/>
      <c r="O93" s="209"/>
      <c r="P93" s="41"/>
      <c r="Q93" s="41"/>
    </row>
    <row r="94" spans="1:17" x14ac:dyDescent="0.3">
      <c r="A94" s="56" t="s">
        <v>230</v>
      </c>
      <c r="B94" s="46"/>
      <c r="C94" s="46"/>
      <c r="D94" s="46"/>
      <c r="E94" s="46"/>
      <c r="F94" s="46"/>
      <c r="G94" s="209"/>
      <c r="H94" s="209"/>
      <c r="I94" s="209"/>
      <c r="J94" s="209"/>
      <c r="K94" s="209"/>
      <c r="L94" s="209"/>
      <c r="M94" s="209"/>
      <c r="N94" s="209"/>
      <c r="O94" s="209"/>
      <c r="P94" s="41"/>
      <c r="Q94" s="41"/>
    </row>
    <row r="95" spans="1:17" x14ac:dyDescent="0.3">
      <c r="A95" s="56" t="s">
        <v>231</v>
      </c>
      <c r="B95" s="46"/>
      <c r="C95" s="46"/>
      <c r="D95" s="46"/>
      <c r="E95" s="46"/>
      <c r="F95" s="46"/>
      <c r="G95" s="209"/>
      <c r="H95" s="209"/>
      <c r="I95" s="209"/>
      <c r="J95" s="209"/>
      <c r="K95" s="209"/>
      <c r="L95" s="209"/>
      <c r="M95" s="209"/>
      <c r="N95" s="209"/>
      <c r="O95" s="209"/>
      <c r="P95" s="41"/>
      <c r="Q95" s="41"/>
    </row>
    <row r="96" spans="1:17" x14ac:dyDescent="0.3">
      <c r="A96" s="56" t="s">
        <v>232</v>
      </c>
      <c r="B96" s="46"/>
      <c r="C96" s="46"/>
      <c r="D96" s="46"/>
      <c r="E96" s="46"/>
      <c r="F96" s="46"/>
      <c r="G96" s="209"/>
      <c r="H96" s="209"/>
      <c r="I96" s="209"/>
      <c r="J96" s="209"/>
      <c r="K96" s="209"/>
      <c r="L96" s="209"/>
      <c r="M96" s="209"/>
      <c r="N96" s="209"/>
      <c r="O96" s="209"/>
      <c r="P96" s="41"/>
      <c r="Q96" s="41"/>
    </row>
    <row r="97" spans="1:17" x14ac:dyDescent="0.3">
      <c r="A97" s="56" t="s">
        <v>233</v>
      </c>
      <c r="B97" s="46"/>
      <c r="C97" s="46"/>
      <c r="D97" s="46"/>
      <c r="E97" s="46"/>
      <c r="F97" s="46"/>
      <c r="G97" s="209"/>
      <c r="H97" s="209"/>
      <c r="I97" s="209"/>
      <c r="J97" s="209"/>
      <c r="K97" s="209"/>
      <c r="L97" s="209"/>
      <c r="M97" s="209"/>
      <c r="N97" s="209"/>
      <c r="O97" s="209"/>
      <c r="P97" s="41"/>
      <c r="Q97" s="41"/>
    </row>
    <row r="98" spans="1:17" x14ac:dyDescent="0.3">
      <c r="A98" s="56" t="s">
        <v>119</v>
      </c>
      <c r="B98" s="59"/>
      <c r="C98" s="59">
        <f>SUM(C95:C97)</f>
        <v>0</v>
      </c>
      <c r="D98" s="59">
        <f>SUM(D95:D97)</f>
        <v>0</v>
      </c>
      <c r="E98" s="41"/>
      <c r="F98" s="41"/>
      <c r="G98" s="41"/>
      <c r="H98" s="41"/>
      <c r="I98" s="41"/>
      <c r="J98" s="41"/>
      <c r="K98" s="41"/>
      <c r="L98" s="41"/>
      <c r="M98" s="41"/>
      <c r="N98" s="41"/>
      <c r="O98" s="41"/>
      <c r="P98" s="41"/>
      <c r="Q98" s="41"/>
    </row>
    <row r="99" spans="1:17" x14ac:dyDescent="0.3">
      <c r="A99" s="41"/>
      <c r="B99" s="41"/>
      <c r="C99" s="41"/>
      <c r="D99" s="41"/>
      <c r="E99" s="41"/>
      <c r="F99" s="41"/>
      <c r="G99" s="41"/>
      <c r="H99" s="41"/>
      <c r="I99" s="41"/>
      <c r="J99" s="41"/>
      <c r="K99" s="41"/>
      <c r="L99" s="41"/>
      <c r="M99" s="41"/>
      <c r="N99" s="41"/>
      <c r="O99" s="41"/>
      <c r="P99" s="41"/>
      <c r="Q99" s="41"/>
    </row>
    <row r="100" spans="1:17" ht="27.6" x14ac:dyDescent="0.3">
      <c r="A100" s="56" t="s">
        <v>94</v>
      </c>
      <c r="B100" s="56" t="s">
        <v>161</v>
      </c>
      <c r="C100" s="56" t="s">
        <v>162</v>
      </c>
      <c r="D100" s="56" t="s">
        <v>223</v>
      </c>
      <c r="E100" s="57" t="s">
        <v>71</v>
      </c>
      <c r="F100" s="58" t="s">
        <v>170</v>
      </c>
      <c r="G100" s="222" t="s">
        <v>172</v>
      </c>
      <c r="H100" s="222"/>
      <c r="I100" s="222"/>
      <c r="J100" s="223" t="s">
        <v>171</v>
      </c>
      <c r="K100" s="223"/>
      <c r="L100" s="223"/>
      <c r="M100" s="222" t="s">
        <v>173</v>
      </c>
      <c r="N100" s="222"/>
      <c r="O100" s="222"/>
      <c r="P100" s="41"/>
      <c r="Q100" s="41"/>
    </row>
    <row r="101" spans="1:17" ht="25.95" customHeight="1" x14ac:dyDescent="0.3">
      <c r="A101" s="56" t="s">
        <v>234</v>
      </c>
      <c r="B101" s="46" t="s">
        <v>235</v>
      </c>
      <c r="C101" s="46"/>
      <c r="D101" s="46"/>
      <c r="E101" s="46" t="s">
        <v>176</v>
      </c>
      <c r="F101" s="46"/>
      <c r="G101" s="209"/>
      <c r="H101" s="209"/>
      <c r="I101" s="209"/>
      <c r="J101" s="209"/>
      <c r="K101" s="209"/>
      <c r="L101" s="209"/>
      <c r="M101" s="209"/>
      <c r="N101" s="209"/>
      <c r="O101" s="209"/>
      <c r="P101" s="41"/>
      <c r="Q101" s="41"/>
    </row>
    <row r="102" spans="1:17" x14ac:dyDescent="0.3">
      <c r="A102" s="56" t="s">
        <v>236</v>
      </c>
      <c r="B102" s="46"/>
      <c r="C102" s="46"/>
      <c r="D102" s="46"/>
      <c r="E102" s="46"/>
      <c r="F102" s="46"/>
      <c r="G102" s="209"/>
      <c r="H102" s="209"/>
      <c r="I102" s="209"/>
      <c r="J102" s="209"/>
      <c r="K102" s="209"/>
      <c r="L102" s="209"/>
      <c r="M102" s="209"/>
      <c r="N102" s="209"/>
      <c r="O102" s="209"/>
      <c r="P102" s="41"/>
      <c r="Q102" s="41"/>
    </row>
    <row r="103" spans="1:17" x14ac:dyDescent="0.3">
      <c r="A103" s="56" t="s">
        <v>236</v>
      </c>
      <c r="B103" s="46"/>
      <c r="C103" s="46"/>
      <c r="D103" s="46"/>
      <c r="E103" s="46"/>
      <c r="F103" s="46"/>
      <c r="G103" s="209"/>
      <c r="H103" s="209"/>
      <c r="I103" s="209"/>
      <c r="J103" s="209"/>
      <c r="K103" s="209"/>
      <c r="L103" s="209"/>
      <c r="M103" s="209"/>
      <c r="N103" s="209"/>
      <c r="O103" s="209"/>
      <c r="P103" s="41"/>
      <c r="Q103" s="41"/>
    </row>
    <row r="104" spans="1:17" x14ac:dyDescent="0.3">
      <c r="A104" s="56" t="s">
        <v>119</v>
      </c>
      <c r="B104" s="59"/>
      <c r="C104" s="59">
        <f>SUM(C101:C103)</f>
        <v>0</v>
      </c>
      <c r="D104" s="59">
        <f>SUM(D101:D103)</f>
        <v>0</v>
      </c>
      <c r="E104" s="41"/>
      <c r="F104" s="41"/>
      <c r="G104" s="41"/>
      <c r="H104" s="41"/>
      <c r="I104" s="41"/>
      <c r="J104" s="41"/>
      <c r="K104" s="41"/>
      <c r="L104" s="41"/>
      <c r="M104" s="41"/>
      <c r="N104" s="41"/>
      <c r="O104" s="41"/>
      <c r="P104" s="41"/>
      <c r="Q104" s="41"/>
    </row>
    <row r="105" spans="1:17" x14ac:dyDescent="0.3">
      <c r="A105" s="41"/>
      <c r="B105" s="41"/>
      <c r="C105" s="41"/>
      <c r="D105" s="41"/>
      <c r="E105" s="41"/>
      <c r="F105" s="41"/>
      <c r="G105" s="41"/>
      <c r="H105" s="41"/>
      <c r="I105" s="41"/>
      <c r="J105" s="41"/>
      <c r="K105" s="41"/>
      <c r="L105" s="41"/>
      <c r="M105" s="41"/>
      <c r="N105" s="41"/>
      <c r="O105" s="41"/>
      <c r="P105" s="41"/>
      <c r="Q105" s="41"/>
    </row>
    <row r="106" spans="1:17" ht="27.6" x14ac:dyDescent="0.3">
      <c r="A106" s="81" t="s">
        <v>237</v>
      </c>
      <c r="B106" s="81" t="s">
        <v>161</v>
      </c>
      <c r="C106" s="81" t="s">
        <v>162</v>
      </c>
      <c r="D106" s="81" t="s">
        <v>223</v>
      </c>
      <c r="E106" s="82" t="s">
        <v>71</v>
      </c>
      <c r="F106" s="83" t="s">
        <v>170</v>
      </c>
      <c r="G106" s="218" t="s">
        <v>172</v>
      </c>
      <c r="H106" s="218"/>
      <c r="I106" s="218"/>
      <c r="J106" s="219" t="s">
        <v>171</v>
      </c>
      <c r="K106" s="219"/>
      <c r="L106" s="219"/>
      <c r="M106" s="218" t="s">
        <v>173</v>
      </c>
      <c r="N106" s="218"/>
      <c r="O106" s="218"/>
      <c r="P106" s="41"/>
      <c r="Q106" s="41"/>
    </row>
    <row r="107" spans="1:17" x14ac:dyDescent="0.3">
      <c r="A107" s="81" t="s">
        <v>238</v>
      </c>
      <c r="B107" s="46"/>
      <c r="C107" s="46"/>
      <c r="D107" s="46"/>
      <c r="E107" s="46"/>
      <c r="F107" s="46"/>
      <c r="G107" s="209"/>
      <c r="H107" s="209"/>
      <c r="I107" s="209"/>
      <c r="J107" s="209"/>
      <c r="K107" s="209"/>
      <c r="L107" s="209"/>
      <c r="M107" s="209"/>
      <c r="N107" s="209"/>
      <c r="O107" s="209"/>
      <c r="P107" s="41"/>
      <c r="Q107" s="41"/>
    </row>
    <row r="108" spans="1:17" x14ac:dyDescent="0.3">
      <c r="A108" s="81" t="s">
        <v>239</v>
      </c>
      <c r="B108" s="46"/>
      <c r="C108" s="46"/>
      <c r="D108" s="46"/>
      <c r="E108" s="46"/>
      <c r="F108" s="46"/>
      <c r="G108" s="209"/>
      <c r="H108" s="209"/>
      <c r="I108" s="209"/>
      <c r="J108" s="209"/>
      <c r="K108" s="209"/>
      <c r="L108" s="209"/>
      <c r="M108" s="209"/>
      <c r="N108" s="209"/>
      <c r="O108" s="209"/>
      <c r="P108" s="41"/>
      <c r="Q108" s="41"/>
    </row>
    <row r="109" spans="1:17" x14ac:dyDescent="0.3">
      <c r="A109" s="81" t="s">
        <v>240</v>
      </c>
      <c r="B109" s="46"/>
      <c r="C109" s="46"/>
      <c r="D109" s="46"/>
      <c r="E109" s="46"/>
      <c r="F109" s="46"/>
      <c r="G109" s="209"/>
      <c r="H109" s="209"/>
      <c r="I109" s="209"/>
      <c r="J109" s="209"/>
      <c r="K109" s="209"/>
      <c r="L109" s="209"/>
      <c r="M109" s="209"/>
      <c r="N109" s="209"/>
      <c r="O109" s="209"/>
      <c r="P109" s="41"/>
      <c r="Q109" s="41"/>
    </row>
    <row r="110" spans="1:17" x14ac:dyDescent="0.3">
      <c r="A110" s="81" t="s">
        <v>241</v>
      </c>
      <c r="B110" s="46"/>
      <c r="C110" s="46"/>
      <c r="D110" s="46"/>
      <c r="E110" s="46"/>
      <c r="F110" s="46"/>
      <c r="G110" s="209"/>
      <c r="H110" s="209"/>
      <c r="I110" s="209"/>
      <c r="J110" s="209"/>
      <c r="K110" s="209"/>
      <c r="L110" s="209"/>
      <c r="M110" s="209"/>
      <c r="N110" s="209"/>
      <c r="O110" s="209"/>
      <c r="P110" s="41"/>
      <c r="Q110" s="41"/>
    </row>
    <row r="111" spans="1:17" x14ac:dyDescent="0.3">
      <c r="A111" s="81"/>
      <c r="B111" s="46"/>
      <c r="C111" s="46"/>
      <c r="D111" s="46"/>
      <c r="E111" s="46"/>
      <c r="F111" s="46"/>
      <c r="G111" s="209"/>
      <c r="H111" s="209"/>
      <c r="I111" s="209"/>
      <c r="J111" s="209"/>
      <c r="K111" s="209"/>
      <c r="L111" s="209"/>
      <c r="M111" s="209"/>
      <c r="N111" s="209"/>
      <c r="O111" s="209"/>
      <c r="P111" s="41"/>
      <c r="Q111" s="41"/>
    </row>
    <row r="112" spans="1:17" x14ac:dyDescent="0.3">
      <c r="A112" s="81"/>
      <c r="B112" s="46"/>
      <c r="C112" s="46"/>
      <c r="D112" s="46"/>
      <c r="E112" s="46"/>
      <c r="F112" s="46"/>
      <c r="G112" s="209"/>
      <c r="H112" s="209"/>
      <c r="I112" s="209"/>
      <c r="J112" s="209"/>
      <c r="K112" s="209"/>
      <c r="L112" s="209"/>
      <c r="M112" s="209"/>
      <c r="N112" s="209"/>
      <c r="O112" s="209"/>
      <c r="P112" s="41"/>
      <c r="Q112" s="41"/>
    </row>
    <row r="113" spans="1:17" x14ac:dyDescent="0.3">
      <c r="A113" s="87" t="s">
        <v>242</v>
      </c>
      <c r="B113" s="46"/>
      <c r="C113" s="46"/>
      <c r="D113" s="46"/>
      <c r="E113" s="46"/>
      <c r="F113" s="46"/>
      <c r="G113" s="209"/>
      <c r="H113" s="209"/>
      <c r="I113" s="209"/>
      <c r="J113" s="209"/>
      <c r="K113" s="209"/>
      <c r="L113" s="209"/>
      <c r="M113" s="209"/>
      <c r="N113" s="209"/>
      <c r="O113" s="209"/>
      <c r="P113" s="41"/>
      <c r="Q113" s="41"/>
    </row>
    <row r="114" spans="1:17" ht="15" thickBot="1" x14ac:dyDescent="0.35">
      <c r="A114" s="41"/>
      <c r="B114" s="41"/>
      <c r="C114" s="41"/>
      <c r="D114" s="41"/>
      <c r="E114" s="41"/>
      <c r="F114" s="41"/>
      <c r="G114" s="41"/>
      <c r="H114" s="41"/>
      <c r="I114" s="41"/>
      <c r="J114" s="41"/>
      <c r="K114" s="41"/>
      <c r="L114" s="41"/>
      <c r="M114" s="41"/>
      <c r="N114" s="41"/>
      <c r="O114" s="41"/>
      <c r="P114" s="41"/>
      <c r="Q114" s="41"/>
    </row>
    <row r="115" spans="1:17" ht="15" thickBot="1" x14ac:dyDescent="0.35">
      <c r="A115" s="76" t="s">
        <v>243</v>
      </c>
      <c r="B115" s="77"/>
      <c r="C115" s="77"/>
      <c r="D115" s="77"/>
      <c r="E115" s="77"/>
      <c r="F115" s="77"/>
      <c r="G115" s="77"/>
      <c r="H115" s="77"/>
      <c r="I115" s="77"/>
      <c r="J115" s="77"/>
      <c r="K115" s="77"/>
      <c r="L115" s="77"/>
      <c r="M115" s="77"/>
      <c r="N115" s="77"/>
      <c r="O115" s="77"/>
      <c r="P115" s="78"/>
      <c r="Q115" s="41"/>
    </row>
    <row r="116" spans="1:17" x14ac:dyDescent="0.3">
      <c r="A116" s="41"/>
      <c r="B116" s="41"/>
      <c r="C116" s="41"/>
      <c r="D116" s="41"/>
      <c r="E116" s="41"/>
      <c r="F116" s="41"/>
      <c r="G116" s="41"/>
      <c r="H116" s="41"/>
      <c r="I116" s="41"/>
      <c r="J116" s="41"/>
      <c r="K116" s="41"/>
      <c r="L116" s="41"/>
      <c r="M116" s="41"/>
      <c r="N116" s="41"/>
      <c r="O116" s="41"/>
      <c r="P116" s="41"/>
      <c r="Q116" s="41"/>
    </row>
    <row r="117" spans="1:17" s="1" customFormat="1" ht="28.8" x14ac:dyDescent="0.3">
      <c r="A117" s="60" t="s">
        <v>244</v>
      </c>
      <c r="B117" s="60" t="s">
        <v>245</v>
      </c>
      <c r="C117" s="60" t="s">
        <v>69</v>
      </c>
      <c r="D117" s="60" t="s">
        <v>193</v>
      </c>
      <c r="E117" s="60" t="s">
        <v>246</v>
      </c>
      <c r="F117" s="60" t="s">
        <v>247</v>
      </c>
      <c r="G117" s="60" t="s">
        <v>248</v>
      </c>
      <c r="H117" s="217" t="s">
        <v>249</v>
      </c>
      <c r="I117" s="217"/>
      <c r="J117" s="217"/>
      <c r="K117" s="216" t="s">
        <v>173</v>
      </c>
      <c r="L117" s="216"/>
      <c r="M117" s="216"/>
      <c r="N117" s="216" t="s">
        <v>250</v>
      </c>
      <c r="O117" s="216"/>
      <c r="P117" s="216"/>
      <c r="Q117" s="61"/>
    </row>
    <row r="118" spans="1:17" ht="34.950000000000003" customHeight="1" x14ac:dyDescent="0.3">
      <c r="A118" s="80" t="s">
        <v>251</v>
      </c>
      <c r="B118" s="30" t="s">
        <v>252</v>
      </c>
      <c r="C118" s="46" t="s">
        <v>253</v>
      </c>
      <c r="D118" s="46">
        <v>1998</v>
      </c>
      <c r="E118" s="46" t="s">
        <v>254</v>
      </c>
      <c r="F118" s="46" t="s">
        <v>255</v>
      </c>
      <c r="G118" s="46" t="s">
        <v>256</v>
      </c>
      <c r="H118" s="212"/>
      <c r="I118" s="212"/>
      <c r="J118" s="212"/>
      <c r="K118" s="212"/>
      <c r="L118" s="212"/>
      <c r="M118" s="212"/>
      <c r="N118" s="212"/>
      <c r="O118" s="212"/>
      <c r="P118" s="212"/>
      <c r="Q118" s="41"/>
    </row>
    <row r="119" spans="1:17" ht="33" customHeight="1" x14ac:dyDescent="0.3">
      <c r="A119" s="80" t="s">
        <v>257</v>
      </c>
      <c r="B119" s="30" t="s">
        <v>258</v>
      </c>
      <c r="C119" s="46" t="s">
        <v>259</v>
      </c>
      <c r="D119" s="46" t="s">
        <v>260</v>
      </c>
      <c r="E119" s="46"/>
      <c r="F119" s="46"/>
      <c r="G119" s="46"/>
      <c r="H119" s="212"/>
      <c r="I119" s="212"/>
      <c r="J119" s="212"/>
      <c r="K119" s="249"/>
      <c r="L119" s="249"/>
      <c r="M119" s="249"/>
      <c r="N119" s="212"/>
      <c r="O119" s="212"/>
      <c r="P119" s="212"/>
      <c r="Q119" s="41"/>
    </row>
    <row r="120" spans="1:17" ht="34.950000000000003" customHeight="1" x14ac:dyDescent="0.3">
      <c r="A120" s="80" t="s">
        <v>261</v>
      </c>
      <c r="B120" s="30" t="s">
        <v>262</v>
      </c>
      <c r="C120" s="46" t="s">
        <v>263</v>
      </c>
      <c r="D120" s="46" t="s">
        <v>260</v>
      </c>
      <c r="E120" s="46" t="s">
        <v>264</v>
      </c>
      <c r="F120" s="46" t="s">
        <v>255</v>
      </c>
      <c r="G120" s="46"/>
      <c r="H120" s="209" t="s">
        <v>265</v>
      </c>
      <c r="I120" s="209"/>
      <c r="J120" s="209"/>
      <c r="K120" s="250" t="s">
        <v>266</v>
      </c>
      <c r="L120" s="250"/>
      <c r="M120" s="250"/>
      <c r="N120" s="209" t="s">
        <v>267</v>
      </c>
      <c r="O120" s="209"/>
      <c r="P120" s="209"/>
      <c r="Q120" s="41"/>
    </row>
    <row r="121" spans="1:17" x14ac:dyDescent="0.3">
      <c r="A121" s="41"/>
      <c r="B121" s="41"/>
      <c r="C121" s="41"/>
      <c r="D121" s="41"/>
      <c r="E121" s="41"/>
      <c r="F121" s="41"/>
      <c r="G121" s="41"/>
      <c r="H121" s="41"/>
      <c r="I121" s="41"/>
      <c r="J121" s="41"/>
      <c r="K121" s="41"/>
      <c r="L121" s="41"/>
      <c r="M121" s="41"/>
      <c r="N121" s="41"/>
      <c r="O121" s="41"/>
      <c r="P121" s="41"/>
      <c r="Q121" s="41"/>
    </row>
    <row r="122" spans="1:17" ht="28.8" x14ac:dyDescent="0.3">
      <c r="A122" s="64" t="s">
        <v>268</v>
      </c>
      <c r="B122" s="213" t="s">
        <v>245</v>
      </c>
      <c r="C122" s="213"/>
      <c r="D122" s="64" t="s">
        <v>193</v>
      </c>
      <c r="E122" s="64" t="s">
        <v>269</v>
      </c>
      <c r="F122" s="64" t="s">
        <v>270</v>
      </c>
      <c r="G122" s="65" t="s">
        <v>248</v>
      </c>
      <c r="H122" s="214" t="s">
        <v>249</v>
      </c>
      <c r="I122" s="214"/>
      <c r="J122" s="214"/>
      <c r="K122" s="215" t="s">
        <v>173</v>
      </c>
      <c r="L122" s="215"/>
      <c r="M122" s="215"/>
      <c r="N122" s="215" t="s">
        <v>250</v>
      </c>
      <c r="O122" s="215"/>
      <c r="P122" s="215"/>
      <c r="Q122" s="41"/>
    </row>
    <row r="123" spans="1:17" ht="41.4" customHeight="1" x14ac:dyDescent="0.3">
      <c r="A123" s="64" t="s">
        <v>271</v>
      </c>
      <c r="B123" s="210" t="s">
        <v>272</v>
      </c>
      <c r="C123" s="210"/>
      <c r="D123" s="46" t="s">
        <v>273</v>
      </c>
      <c r="E123" s="46" t="s">
        <v>274</v>
      </c>
      <c r="F123" s="46" t="s">
        <v>275</v>
      </c>
      <c r="G123" s="46">
        <v>2016</v>
      </c>
      <c r="H123" s="209" t="s">
        <v>276</v>
      </c>
      <c r="I123" s="209"/>
      <c r="J123" s="209"/>
      <c r="K123" s="209" t="s">
        <v>277</v>
      </c>
      <c r="L123" s="209"/>
      <c r="M123" s="209"/>
      <c r="N123" s="209" t="s">
        <v>278</v>
      </c>
      <c r="O123" s="209"/>
      <c r="P123" s="209"/>
      <c r="Q123" s="41"/>
    </row>
    <row r="124" spans="1:17" ht="45" customHeight="1" x14ac:dyDescent="0.3">
      <c r="A124" s="64" t="s">
        <v>279</v>
      </c>
      <c r="B124" s="210" t="s">
        <v>280</v>
      </c>
      <c r="C124" s="210"/>
      <c r="D124" s="46" t="s">
        <v>281</v>
      </c>
      <c r="E124" s="46" t="s">
        <v>282</v>
      </c>
      <c r="F124" s="46"/>
      <c r="G124" s="46">
        <v>2010</v>
      </c>
      <c r="H124" s="209" t="s">
        <v>283</v>
      </c>
      <c r="I124" s="209"/>
      <c r="J124" s="209"/>
      <c r="K124" s="209" t="s">
        <v>284</v>
      </c>
      <c r="L124" s="209"/>
      <c r="M124" s="209"/>
      <c r="N124" s="209"/>
      <c r="O124" s="209"/>
      <c r="P124" s="209"/>
      <c r="Q124" s="41"/>
    </row>
    <row r="125" spans="1:17" x14ac:dyDescent="0.3">
      <c r="H125" s="211"/>
      <c r="I125" s="211"/>
      <c r="J125" s="211"/>
      <c r="K125" s="211"/>
      <c r="L125" s="211"/>
      <c r="M125" s="211"/>
      <c r="N125" s="211"/>
      <c r="O125" s="211"/>
      <c r="P125" s="211"/>
    </row>
    <row r="126" spans="1:17" s="1" customFormat="1" ht="28.8" x14ac:dyDescent="0.3">
      <c r="A126" s="60" t="s">
        <v>285</v>
      </c>
      <c r="B126" s="60" t="s">
        <v>245</v>
      </c>
      <c r="C126" s="60" t="s">
        <v>69</v>
      </c>
      <c r="D126" s="60" t="s">
        <v>193</v>
      </c>
      <c r="E126" s="60" t="s">
        <v>269</v>
      </c>
      <c r="F126" s="60" t="s">
        <v>286</v>
      </c>
      <c r="G126" s="60" t="s">
        <v>248</v>
      </c>
      <c r="H126" s="217" t="s">
        <v>249</v>
      </c>
      <c r="I126" s="217"/>
      <c r="J126" s="217"/>
      <c r="K126" s="216" t="s">
        <v>173</v>
      </c>
      <c r="L126" s="216"/>
      <c r="M126" s="216"/>
      <c r="N126" s="216" t="s">
        <v>250</v>
      </c>
      <c r="O126" s="216"/>
      <c r="P126" s="216"/>
      <c r="Q126" s="61"/>
    </row>
    <row r="127" spans="1:17" ht="42.6" customHeight="1" x14ac:dyDescent="0.3">
      <c r="A127" s="85" t="s">
        <v>287</v>
      </c>
      <c r="B127" s="30" t="s">
        <v>288</v>
      </c>
      <c r="C127" s="46" t="s">
        <v>289</v>
      </c>
      <c r="D127" s="46" t="s">
        <v>290</v>
      </c>
      <c r="E127" s="46" t="s">
        <v>291</v>
      </c>
      <c r="F127" s="46" t="s">
        <v>292</v>
      </c>
      <c r="G127" s="46" t="s">
        <v>256</v>
      </c>
      <c r="H127" s="209" t="s">
        <v>293</v>
      </c>
      <c r="I127" s="209"/>
      <c r="J127" s="209"/>
      <c r="K127" s="209" t="s">
        <v>294</v>
      </c>
      <c r="L127" s="209"/>
      <c r="M127" s="209"/>
      <c r="N127" s="209"/>
      <c r="O127" s="209"/>
      <c r="P127" s="209"/>
      <c r="Q127" s="41"/>
    </row>
    <row r="128" spans="1:17" ht="33" customHeight="1" x14ac:dyDescent="0.3">
      <c r="A128" s="85" t="s">
        <v>295</v>
      </c>
      <c r="B128" s="184"/>
      <c r="C128" s="46"/>
      <c r="D128" s="46"/>
      <c r="E128" s="46"/>
      <c r="F128" s="46"/>
      <c r="G128" s="46"/>
      <c r="H128" s="209"/>
      <c r="I128" s="209"/>
      <c r="J128" s="209"/>
      <c r="K128" s="209"/>
      <c r="L128" s="209"/>
      <c r="M128" s="209"/>
      <c r="N128" s="209"/>
      <c r="O128" s="209"/>
      <c r="P128" s="209"/>
      <c r="Q128" s="41"/>
    </row>
    <row r="129" spans="1:17" ht="34.950000000000003" customHeight="1" x14ac:dyDescent="0.3">
      <c r="A129" s="85" t="s">
        <v>296</v>
      </c>
      <c r="B129" s="184"/>
      <c r="C129" s="46"/>
      <c r="D129" s="46"/>
      <c r="E129" s="46"/>
      <c r="F129" s="46"/>
      <c r="G129" s="46"/>
      <c r="H129" s="209"/>
      <c r="I129" s="209"/>
      <c r="J129" s="209"/>
      <c r="K129" s="209"/>
      <c r="L129" s="209"/>
      <c r="M129" s="209"/>
      <c r="N129" s="209"/>
      <c r="O129" s="209"/>
      <c r="P129" s="209"/>
      <c r="Q129" s="41"/>
    </row>
    <row r="130" spans="1:17" ht="34.950000000000003" customHeight="1" x14ac:dyDescent="0.3">
      <c r="A130" s="85" t="s">
        <v>297</v>
      </c>
      <c r="B130" s="184"/>
      <c r="C130" s="46"/>
      <c r="D130" s="46"/>
      <c r="E130" s="46"/>
      <c r="F130" s="46"/>
      <c r="G130" s="46"/>
      <c r="H130" s="209"/>
      <c r="I130" s="209"/>
      <c r="J130" s="209"/>
      <c r="K130" s="209"/>
      <c r="L130" s="209"/>
      <c r="M130" s="209"/>
      <c r="N130" s="209"/>
      <c r="O130" s="209"/>
      <c r="P130" s="209"/>
      <c r="Q130" s="41"/>
    </row>
    <row r="131" spans="1:17" ht="34.950000000000003" customHeight="1" x14ac:dyDescent="0.3">
      <c r="A131" s="85" t="s">
        <v>298</v>
      </c>
      <c r="B131" s="184"/>
      <c r="C131" s="46"/>
      <c r="D131" s="46"/>
      <c r="E131" s="46"/>
      <c r="F131" s="46"/>
      <c r="G131" s="46"/>
      <c r="H131" s="209"/>
      <c r="I131" s="209"/>
      <c r="J131" s="209"/>
      <c r="K131" s="209"/>
      <c r="L131" s="209"/>
      <c r="M131" s="209"/>
      <c r="N131" s="209"/>
      <c r="O131" s="209"/>
      <c r="P131" s="209"/>
      <c r="Q131" s="41"/>
    </row>
    <row r="132" spans="1:17" ht="34.950000000000003" customHeight="1" x14ac:dyDescent="0.3">
      <c r="A132" s="85" t="s">
        <v>299</v>
      </c>
      <c r="B132" s="184"/>
      <c r="C132" s="46"/>
      <c r="D132" s="46"/>
      <c r="E132" s="46"/>
      <c r="F132" s="46"/>
      <c r="G132" s="46"/>
      <c r="H132" s="209"/>
      <c r="I132" s="209"/>
      <c r="J132" s="209"/>
      <c r="K132" s="209"/>
      <c r="L132" s="209"/>
      <c r="M132" s="209"/>
      <c r="N132" s="209"/>
      <c r="O132" s="209"/>
      <c r="P132" s="209"/>
      <c r="Q132" s="41"/>
    </row>
    <row r="133" spans="1:17" ht="66" customHeight="1" x14ac:dyDescent="0.3">
      <c r="A133" s="86" t="s">
        <v>242</v>
      </c>
      <c r="B133" s="184"/>
      <c r="C133" s="46"/>
      <c r="D133" s="46"/>
      <c r="E133" s="46"/>
      <c r="F133" s="46"/>
      <c r="G133" s="46"/>
      <c r="H133" s="209"/>
      <c r="I133" s="209"/>
      <c r="J133" s="209"/>
      <c r="K133" s="209"/>
      <c r="L133" s="209"/>
      <c r="M133" s="209"/>
      <c r="N133" s="209"/>
      <c r="O133" s="209"/>
      <c r="P133" s="209"/>
      <c r="Q133" s="41"/>
    </row>
  </sheetData>
  <mergeCells count="192">
    <mergeCell ref="H131:J131"/>
    <mergeCell ref="K131:M131"/>
    <mergeCell ref="N131:P131"/>
    <mergeCell ref="H132:J132"/>
    <mergeCell ref="K132:M132"/>
    <mergeCell ref="N132:P132"/>
    <mergeCell ref="H133:J133"/>
    <mergeCell ref="K133:M133"/>
    <mergeCell ref="N133:P133"/>
    <mergeCell ref="H127:J127"/>
    <mergeCell ref="K127:M127"/>
    <mergeCell ref="N127:P127"/>
    <mergeCell ref="H128:J128"/>
    <mergeCell ref="K128:M128"/>
    <mergeCell ref="N128:P128"/>
    <mergeCell ref="H130:J130"/>
    <mergeCell ref="K130:M130"/>
    <mergeCell ref="N130:P130"/>
    <mergeCell ref="H129:J129"/>
    <mergeCell ref="K129:M129"/>
    <mergeCell ref="N129:P129"/>
    <mergeCell ref="H126:J126"/>
    <mergeCell ref="K126:M126"/>
    <mergeCell ref="N126:P126"/>
    <mergeCell ref="G110:I110"/>
    <mergeCell ref="J110:L110"/>
    <mergeCell ref="M110:O110"/>
    <mergeCell ref="G111:I111"/>
    <mergeCell ref="J111:L111"/>
    <mergeCell ref="M111:O111"/>
    <mergeCell ref="G112:I112"/>
    <mergeCell ref="J112:L112"/>
    <mergeCell ref="M112:O112"/>
    <mergeCell ref="H118:J118"/>
    <mergeCell ref="H119:J119"/>
    <mergeCell ref="H120:J120"/>
    <mergeCell ref="K118:M118"/>
    <mergeCell ref="K119:M119"/>
    <mergeCell ref="K120:M120"/>
    <mergeCell ref="L58:N58"/>
    <mergeCell ref="O58:Q58"/>
    <mergeCell ref="R58:T58"/>
    <mergeCell ref="G66:I66"/>
    <mergeCell ref="J66:L66"/>
    <mergeCell ref="M66:O66"/>
    <mergeCell ref="L59:N59"/>
    <mergeCell ref="B13:E13"/>
    <mergeCell ref="B3:E3"/>
    <mergeCell ref="D6:E6"/>
    <mergeCell ref="D7:E7"/>
    <mergeCell ref="E38:F38"/>
    <mergeCell ref="E39:F39"/>
    <mergeCell ref="E42:F42"/>
    <mergeCell ref="E43:F43"/>
    <mergeCell ref="A15:B15"/>
    <mergeCell ref="M76:O76"/>
    <mergeCell ref="M77:O77"/>
    <mergeCell ref="M78:O78"/>
    <mergeCell ref="M79:O79"/>
    <mergeCell ref="J75:L75"/>
    <mergeCell ref="J76:L76"/>
    <mergeCell ref="J77:L77"/>
    <mergeCell ref="J78:L78"/>
    <mergeCell ref="J79:L79"/>
    <mergeCell ref="G95:I95"/>
    <mergeCell ref="J91:L91"/>
    <mergeCell ref="J92:L92"/>
    <mergeCell ref="J93:L93"/>
    <mergeCell ref="J94:L94"/>
    <mergeCell ref="G90:I90"/>
    <mergeCell ref="J90:L90"/>
    <mergeCell ref="M90:O90"/>
    <mergeCell ref="G91:I91"/>
    <mergeCell ref="G92:I92"/>
    <mergeCell ref="G93:I93"/>
    <mergeCell ref="M91:O91"/>
    <mergeCell ref="M92:O92"/>
    <mergeCell ref="M93:O93"/>
    <mergeCell ref="M94:O94"/>
    <mergeCell ref="G94:I94"/>
    <mergeCell ref="M83:O83"/>
    <mergeCell ref="M84:O84"/>
    <mergeCell ref="M85:O85"/>
    <mergeCell ref="M86:O86"/>
    <mergeCell ref="M87:O87"/>
    <mergeCell ref="G75:I75"/>
    <mergeCell ref="G76:I76"/>
    <mergeCell ref="G77:I77"/>
    <mergeCell ref="G78:I78"/>
    <mergeCell ref="G79:I79"/>
    <mergeCell ref="G83:I83"/>
    <mergeCell ref="G84:I84"/>
    <mergeCell ref="G85:I85"/>
    <mergeCell ref="G86:I86"/>
    <mergeCell ref="G87:I87"/>
    <mergeCell ref="J83:L83"/>
    <mergeCell ref="J84:L84"/>
    <mergeCell ref="J85:L85"/>
    <mergeCell ref="J86:L86"/>
    <mergeCell ref="J87:L87"/>
    <mergeCell ref="G82:I82"/>
    <mergeCell ref="J82:L82"/>
    <mergeCell ref="M82:O82"/>
    <mergeCell ref="M75:O75"/>
    <mergeCell ref="G67:I67"/>
    <mergeCell ref="G68:I68"/>
    <mergeCell ref="G69:I69"/>
    <mergeCell ref="G70:I70"/>
    <mergeCell ref="G71:I71"/>
    <mergeCell ref="G74:I74"/>
    <mergeCell ref="O63:Q63"/>
    <mergeCell ref="J67:L67"/>
    <mergeCell ref="J68:L68"/>
    <mergeCell ref="J69:L69"/>
    <mergeCell ref="J70:L70"/>
    <mergeCell ref="J71:L71"/>
    <mergeCell ref="M67:O67"/>
    <mergeCell ref="M68:O68"/>
    <mergeCell ref="M69:O69"/>
    <mergeCell ref="M70:O70"/>
    <mergeCell ref="M71:O71"/>
    <mergeCell ref="J74:L74"/>
    <mergeCell ref="M74:O74"/>
    <mergeCell ref="G101:I101"/>
    <mergeCell ref="J101:L101"/>
    <mergeCell ref="M101:O101"/>
    <mergeCell ref="G102:I102"/>
    <mergeCell ref="J102:L102"/>
    <mergeCell ref="M102:O102"/>
    <mergeCell ref="R59:T59"/>
    <mergeCell ref="R60:T60"/>
    <mergeCell ref="R61:T61"/>
    <mergeCell ref="R62:T62"/>
    <mergeCell ref="R63:T63"/>
    <mergeCell ref="G100:I100"/>
    <mergeCell ref="J100:L100"/>
    <mergeCell ref="M100:O100"/>
    <mergeCell ref="M95:O95"/>
    <mergeCell ref="M96:O96"/>
    <mergeCell ref="L60:N60"/>
    <mergeCell ref="L61:N61"/>
    <mergeCell ref="L62:N62"/>
    <mergeCell ref="L63:N63"/>
    <mergeCell ref="O59:Q59"/>
    <mergeCell ref="O60:Q60"/>
    <mergeCell ref="O61:Q61"/>
    <mergeCell ref="O62:Q62"/>
    <mergeCell ref="G103:I103"/>
    <mergeCell ref="J103:L103"/>
    <mergeCell ref="M103:O103"/>
    <mergeCell ref="K117:M117"/>
    <mergeCell ref="H117:J117"/>
    <mergeCell ref="N117:P117"/>
    <mergeCell ref="G106:I106"/>
    <mergeCell ref="J106:L106"/>
    <mergeCell ref="M106:O106"/>
    <mergeCell ref="G107:I107"/>
    <mergeCell ref="J107:L107"/>
    <mergeCell ref="M107:O107"/>
    <mergeCell ref="G108:I108"/>
    <mergeCell ref="J108:L108"/>
    <mergeCell ref="M108:O108"/>
    <mergeCell ref="G109:I109"/>
    <mergeCell ref="J109:L109"/>
    <mergeCell ref="M109:O109"/>
    <mergeCell ref="G113:I113"/>
    <mergeCell ref="J113:L113"/>
    <mergeCell ref="M113:O113"/>
    <mergeCell ref="M97:O97"/>
    <mergeCell ref="B123:C123"/>
    <mergeCell ref="B124:C124"/>
    <mergeCell ref="G96:I96"/>
    <mergeCell ref="G97:I97"/>
    <mergeCell ref="J95:L95"/>
    <mergeCell ref="J96:L96"/>
    <mergeCell ref="J97:L97"/>
    <mergeCell ref="K125:M125"/>
    <mergeCell ref="N123:P123"/>
    <mergeCell ref="N124:P124"/>
    <mergeCell ref="H123:J123"/>
    <mergeCell ref="H124:J124"/>
    <mergeCell ref="H125:J125"/>
    <mergeCell ref="N118:P118"/>
    <mergeCell ref="N119:P119"/>
    <mergeCell ref="N120:P120"/>
    <mergeCell ref="N125:P125"/>
    <mergeCell ref="B122:C122"/>
    <mergeCell ref="H122:J122"/>
    <mergeCell ref="N122:P122"/>
    <mergeCell ref="K122:M122"/>
    <mergeCell ref="K123:M123"/>
    <mergeCell ref="K124:M124"/>
  </mergeCells>
  <conditionalFormatting sqref="D25:D29">
    <cfRule type="colorScale" priority="5">
      <colorScale>
        <cfvo type="min"/>
        <cfvo type="num" val="0"/>
        <cfvo type="max"/>
        <color rgb="FF63BE7B"/>
        <color rgb="FFFCFCFF"/>
        <color rgb="FFF8696B"/>
      </colorScale>
    </cfRule>
  </conditionalFormatting>
  <conditionalFormatting sqref="E42:F42">
    <cfRule type="colorScale" priority="3">
      <colorScale>
        <cfvo type="min"/>
        <cfvo type="percentile" val="50"/>
        <cfvo type="max"/>
        <color rgb="FF63BE7B"/>
        <color rgb="FFFCFCFF"/>
        <color rgb="FFF8696B"/>
      </colorScale>
    </cfRule>
  </conditionalFormatting>
  <conditionalFormatting sqref="E39:F39">
    <cfRule type="colorScale" priority="2">
      <colorScale>
        <cfvo type="min"/>
        <cfvo type="percentile" val="50"/>
        <cfvo type="max"/>
        <color rgb="FFF8696B"/>
        <color rgb="FFFCFCFF"/>
        <color rgb="FF63BE7B"/>
      </colorScale>
    </cfRule>
  </conditionalFormatting>
  <conditionalFormatting sqref="D32:D36">
    <cfRule type="colorScale" priority="1">
      <colorScale>
        <cfvo type="min"/>
        <cfvo type="num" val="0"/>
        <cfvo type="max"/>
        <color rgb="FF63BE7B"/>
        <color rgb="FFFCFCFF"/>
        <color rgb="FFF8696B"/>
      </colorScale>
    </cfRule>
  </conditionalFormatting>
  <hyperlinks>
    <hyperlink ref="D7" r:id="rId1" xr:uid="{BF03852B-477E-474D-8900-0787066A40BE}"/>
  </hyperlinks>
  <pageMargins left="0.7" right="0.7" top="0.78740157499999996" bottom="0.78740157499999996" header="0.3" footer="0.3"/>
  <pageSetup paperSize="9" orientation="portrait" horizontalDpi="0" verticalDpi="0"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E5AF-89C7-4A12-84D9-B9385953F596}">
  <sheetPr>
    <tabColor theme="9" tint="0.79998168889431442"/>
  </sheetPr>
  <dimension ref="A1:V133"/>
  <sheetViews>
    <sheetView topLeftCell="C13" zoomScaleNormal="100" workbookViewId="0">
      <selection activeCell="K28" sqref="K28"/>
    </sheetView>
  </sheetViews>
  <sheetFormatPr baseColWidth="10" defaultColWidth="11.44140625" defaultRowHeight="14.4" x14ac:dyDescent="0.3"/>
  <cols>
    <col min="1" max="1" width="26.6640625" customWidth="1"/>
    <col min="2" max="2" width="30.44140625" customWidth="1"/>
    <col min="3" max="3" width="15.109375" customWidth="1"/>
    <col min="4" max="4" width="26" bestFit="1" customWidth="1"/>
    <col min="5" max="5" width="16.44140625" customWidth="1"/>
    <col min="6" max="6" width="20.44140625" bestFit="1" customWidth="1"/>
    <col min="7" max="7" width="13.44140625" customWidth="1"/>
    <col min="11" max="11" width="12.5546875" customWidth="1"/>
  </cols>
  <sheetData>
    <row r="1" spans="1:5" x14ac:dyDescent="0.3">
      <c r="A1" t="s">
        <v>100</v>
      </c>
      <c r="B1" s="92" t="s">
        <v>300</v>
      </c>
      <c r="C1" s="91"/>
      <c r="D1" s="91"/>
    </row>
    <row r="3" spans="1:5" x14ac:dyDescent="0.3">
      <c r="A3" s="19" t="s">
        <v>74</v>
      </c>
      <c r="B3" s="239" t="s">
        <v>301</v>
      </c>
      <c r="C3" s="240"/>
      <c r="D3" s="240"/>
      <c r="E3" s="241"/>
    </row>
    <row r="4" spans="1:5" x14ac:dyDescent="0.3">
      <c r="A4" s="19" t="s">
        <v>103</v>
      </c>
      <c r="B4" s="19" t="s">
        <v>75</v>
      </c>
      <c r="C4" s="19" t="s">
        <v>104</v>
      </c>
      <c r="D4" s="19" t="s">
        <v>77</v>
      </c>
      <c r="E4" s="19" t="s">
        <v>78</v>
      </c>
    </row>
    <row r="5" spans="1:5" x14ac:dyDescent="0.3">
      <c r="A5" s="19"/>
      <c r="B5" s="16" t="s">
        <v>105</v>
      </c>
      <c r="C5" s="8">
        <v>11</v>
      </c>
      <c r="D5" s="8" t="s">
        <v>106</v>
      </c>
      <c r="E5" s="8">
        <v>12345</v>
      </c>
    </row>
    <row r="6" spans="1:5" x14ac:dyDescent="0.3">
      <c r="A6" s="19" t="s">
        <v>107</v>
      </c>
      <c r="B6" s="19" t="s">
        <v>108</v>
      </c>
      <c r="C6" s="19" t="s">
        <v>109</v>
      </c>
      <c r="D6" s="242" t="s">
        <v>110</v>
      </c>
      <c r="E6" s="243"/>
    </row>
    <row r="7" spans="1:5" x14ac:dyDescent="0.3">
      <c r="A7" s="19"/>
      <c r="B7" s="16" t="s">
        <v>111</v>
      </c>
      <c r="C7" s="8" t="s">
        <v>112</v>
      </c>
      <c r="D7" s="244" t="s">
        <v>113</v>
      </c>
      <c r="E7" s="241"/>
    </row>
    <row r="8" spans="1:5" x14ac:dyDescent="0.3">
      <c r="A8" s="19" t="s">
        <v>79</v>
      </c>
      <c r="B8" s="8" t="s">
        <v>114</v>
      </c>
      <c r="C8" s="19" t="s">
        <v>115</v>
      </c>
      <c r="D8" s="8">
        <v>1234</v>
      </c>
      <c r="E8" s="19" t="s">
        <v>116</v>
      </c>
    </row>
    <row r="9" spans="1:5" x14ac:dyDescent="0.3">
      <c r="A9" s="19" t="s">
        <v>80</v>
      </c>
      <c r="B9" s="8" t="s">
        <v>117</v>
      </c>
      <c r="C9" s="19" t="s">
        <v>115</v>
      </c>
      <c r="D9" s="8">
        <v>123</v>
      </c>
      <c r="E9" s="19" t="s">
        <v>116</v>
      </c>
    </row>
    <row r="10" spans="1:5" ht="15" customHeight="1" x14ac:dyDescent="0.3">
      <c r="A10" s="19" t="s">
        <v>81</v>
      </c>
      <c r="B10" s="8"/>
      <c r="C10" s="19" t="s">
        <v>115</v>
      </c>
      <c r="D10" s="8"/>
      <c r="E10" s="19" t="s">
        <v>116</v>
      </c>
    </row>
    <row r="11" spans="1:5" x14ac:dyDescent="0.3">
      <c r="A11" s="19"/>
      <c r="B11" s="19"/>
      <c r="C11" s="19" t="s">
        <v>119</v>
      </c>
      <c r="D11" s="19">
        <f>SUM(D8:D10)</f>
        <v>1357</v>
      </c>
      <c r="E11" s="19" t="s">
        <v>116</v>
      </c>
    </row>
    <row r="12" spans="1:5" x14ac:dyDescent="0.3">
      <c r="A12" s="19" t="s">
        <v>120</v>
      </c>
      <c r="B12" s="8">
        <v>1980</v>
      </c>
      <c r="C12" s="88"/>
      <c r="D12" s="88"/>
      <c r="E12" s="89"/>
    </row>
    <row r="13" spans="1:5" ht="43.2" x14ac:dyDescent="0.3">
      <c r="A13" s="90" t="s">
        <v>121</v>
      </c>
      <c r="B13" s="236" t="s">
        <v>122</v>
      </c>
      <c r="C13" s="237"/>
      <c r="D13" s="237"/>
      <c r="E13" s="238"/>
    </row>
    <row r="15" spans="1:5" x14ac:dyDescent="0.3">
      <c r="A15" s="264" t="s">
        <v>302</v>
      </c>
      <c r="B15" s="264"/>
    </row>
    <row r="16" spans="1:5" x14ac:dyDescent="0.3">
      <c r="A16" s="15" t="s">
        <v>89</v>
      </c>
      <c r="B16" s="93">
        <f>IF(MAX(E59:E63)=0,$B$12,MAX(E59:E63))</f>
        <v>1980</v>
      </c>
    </row>
    <row r="17" spans="1:22" x14ac:dyDescent="0.3">
      <c r="A17" s="15" t="s">
        <v>124</v>
      </c>
      <c r="B17" s="93">
        <f>IF(MAX(E67:E71)=0,$B$12,MAX(E67:E71))</f>
        <v>1980</v>
      </c>
    </row>
    <row r="18" spans="1:22" x14ac:dyDescent="0.3">
      <c r="A18" s="15" t="s">
        <v>91</v>
      </c>
      <c r="B18" s="93">
        <f>IF(MAX(E75:E79)=0,$B$12,MAX(E75:E79))</f>
        <v>1980</v>
      </c>
    </row>
    <row r="19" spans="1:22" x14ac:dyDescent="0.3">
      <c r="A19" s="15" t="s">
        <v>92</v>
      </c>
      <c r="B19" s="93">
        <f>IF(MAX(E83:E87)=0,$B$12,MAX(E83:E87))</f>
        <v>1980</v>
      </c>
    </row>
    <row r="20" spans="1:22" x14ac:dyDescent="0.3">
      <c r="A20" s="15" t="s">
        <v>93</v>
      </c>
      <c r="B20" s="93">
        <f>IF(MAX(E91:E97)=0,$B$12,MAX(E91:E97))</f>
        <v>1980</v>
      </c>
    </row>
    <row r="21" spans="1:22" x14ac:dyDescent="0.3">
      <c r="A21" s="15" t="s">
        <v>94</v>
      </c>
      <c r="B21" s="93">
        <f>IF(MAX(E101:E103)=0,$B$12,MAX(E101:E103))</f>
        <v>1980</v>
      </c>
    </row>
    <row r="22" spans="1:22" x14ac:dyDescent="0.3">
      <c r="A22" s="15" t="s">
        <v>95</v>
      </c>
      <c r="B22" s="93">
        <f>MAX(D118)</f>
        <v>1998</v>
      </c>
    </row>
    <row r="23" spans="1:22" x14ac:dyDescent="0.3">
      <c r="B23" s="11"/>
      <c r="G23" s="12"/>
    </row>
    <row r="24" spans="1:22" x14ac:dyDescent="0.3">
      <c r="A24" s="10" t="s">
        <v>125</v>
      </c>
      <c r="B24" s="10" t="s">
        <v>126</v>
      </c>
      <c r="C24" s="10" t="s">
        <v>127</v>
      </c>
      <c r="D24" s="10" t="s">
        <v>128</v>
      </c>
      <c r="F24" s="10" t="s">
        <v>125</v>
      </c>
      <c r="G24" s="10">
        <v>2020</v>
      </c>
      <c r="H24" s="10">
        <v>2021</v>
      </c>
      <c r="I24" s="10">
        <v>2022</v>
      </c>
      <c r="J24" s="10">
        <v>2023</v>
      </c>
      <c r="K24" s="10">
        <v>2024</v>
      </c>
      <c r="L24" s="10">
        <v>2025</v>
      </c>
      <c r="M24" s="10">
        <v>2026</v>
      </c>
      <c r="N24" s="10">
        <v>2027</v>
      </c>
      <c r="O24" s="10">
        <v>2028</v>
      </c>
      <c r="P24" s="10">
        <v>2029</v>
      </c>
      <c r="Q24" s="10">
        <v>2030</v>
      </c>
      <c r="R24" s="10">
        <v>2031</v>
      </c>
      <c r="S24" s="10">
        <v>2032</v>
      </c>
      <c r="T24" s="10">
        <v>2033</v>
      </c>
      <c r="U24" s="10">
        <v>2034</v>
      </c>
      <c r="V24" s="10">
        <v>2035</v>
      </c>
    </row>
    <row r="25" spans="1:22" x14ac:dyDescent="0.3">
      <c r="A25" s="14" t="s">
        <v>129</v>
      </c>
      <c r="B25" s="21">
        <f>AVERAGE(G25:V25)</f>
        <v>4753.5</v>
      </c>
      <c r="C25" s="14">
        <f>_xlfn.IFS(ISNUMBER(U25),U25,ISNUMBER(T25),T25,ISNUMBER(S25),S25,ISNUMBER(R25),R25,ISNUMBER(Q25),Q25,ISNUMBER(P25),P25,ISNUMBER(O25),O25,ISNUMBER(N25),N25,ISNUMBER(M25),M25,ISNUMBER(L25),L25,ISNUMBER(K25),K25,ISNUMBER(J25),J25)</f>
        <v>12345</v>
      </c>
      <c r="D25" s="22">
        <f>1-(B25/C25)</f>
        <v>0.61494532199270968</v>
      </c>
      <c r="F25" s="24" t="s">
        <v>129</v>
      </c>
      <c r="G25" s="8">
        <v>2223</v>
      </c>
      <c r="H25" s="8">
        <v>2223</v>
      </c>
      <c r="I25" s="8">
        <v>2223</v>
      </c>
      <c r="J25" s="8">
        <v>12345</v>
      </c>
      <c r="K25" s="8"/>
      <c r="L25" s="8"/>
      <c r="M25" s="8"/>
      <c r="N25" s="8"/>
      <c r="O25" s="8"/>
      <c r="P25" s="8"/>
      <c r="Q25" s="8"/>
      <c r="R25" s="8"/>
      <c r="S25" s="8"/>
      <c r="T25" s="8"/>
      <c r="U25" s="8"/>
      <c r="V25" s="8"/>
    </row>
    <row r="26" spans="1:22" x14ac:dyDescent="0.3">
      <c r="A26" s="14" t="s">
        <v>130</v>
      </c>
      <c r="B26" s="21">
        <f t="shared" ref="B26:B29" si="0">AVERAGE(G26:V26)</f>
        <v>42030</v>
      </c>
      <c r="C26" s="14">
        <f>_xlfn.IFS(ISNUMBER(U26),U26,ISNUMBER(T26),T26,ISNUMBER(S26),S26,ISNUMBER(R26),R26,ISNUMBER(Q26),Q26,ISNUMBER(P26),P26,ISNUMBER(O26),O26,ISNUMBER(N26),N26,ISNUMBER(M26),M26,ISNUMBER(L26),L26,ISNUMBER(K26),K26,ISNUMBER(J26),J26)</f>
        <v>132465</v>
      </c>
      <c r="D26" s="22">
        <f>1-(B26/C26)</f>
        <v>0.68270864001811793</v>
      </c>
      <c r="F26" s="24" t="s">
        <v>130</v>
      </c>
      <c r="G26" s="8">
        <v>1321</v>
      </c>
      <c r="H26" s="8">
        <v>32111</v>
      </c>
      <c r="I26" s="8">
        <v>2223</v>
      </c>
      <c r="J26" s="8">
        <v>132465</v>
      </c>
      <c r="K26" s="8"/>
      <c r="L26" s="8"/>
      <c r="M26" s="8"/>
      <c r="N26" s="8"/>
      <c r="O26" s="8"/>
      <c r="P26" s="8"/>
      <c r="Q26" s="8"/>
      <c r="R26" s="8"/>
      <c r="S26" s="8"/>
      <c r="T26" s="8"/>
      <c r="U26" s="8"/>
      <c r="V26" s="8"/>
    </row>
    <row r="27" spans="1:22" x14ac:dyDescent="0.3">
      <c r="A27" s="14" t="s">
        <v>131</v>
      </c>
      <c r="B27" s="21">
        <f t="shared" si="0"/>
        <v>305.25</v>
      </c>
      <c r="C27" s="14">
        <f>_xlfn.IFS(ISNUMBER(U27),U27,ISNUMBER(T27),T27,ISNUMBER(S27),S27,ISNUMBER(R27),R27,ISNUMBER(Q27),Q27,ISNUMBER(P27),P27,ISNUMBER(O27),O27,ISNUMBER(N27),N27,ISNUMBER(M27),M27,ISNUMBER(L27),L27,ISNUMBER(K27),K27,ISNUMBER(J27),J27)</f>
        <v>222</v>
      </c>
      <c r="D27" s="22">
        <f t="shared" ref="D27:D29" si="1">1-(B27/C27)</f>
        <v>-0.375</v>
      </c>
      <c r="F27" s="24" t="s">
        <v>131</v>
      </c>
      <c r="G27" s="8">
        <v>111</v>
      </c>
      <c r="H27" s="8">
        <v>444</v>
      </c>
      <c r="I27" s="8">
        <v>444</v>
      </c>
      <c r="J27" s="8">
        <v>222</v>
      </c>
      <c r="K27" s="8"/>
      <c r="L27" s="8"/>
      <c r="M27" s="8"/>
      <c r="N27" s="8"/>
      <c r="O27" s="8"/>
      <c r="P27" s="8"/>
      <c r="Q27" s="8"/>
      <c r="R27" s="8"/>
      <c r="S27" s="8"/>
      <c r="T27" s="8"/>
      <c r="U27" s="8"/>
      <c r="V27" s="8"/>
    </row>
    <row r="28" spans="1:22" x14ac:dyDescent="0.3">
      <c r="A28" s="14" t="s">
        <v>132</v>
      </c>
      <c r="B28" s="21">
        <f>B27+B26</f>
        <v>42335.25</v>
      </c>
      <c r="C28" s="14">
        <f>C27+C26</f>
        <v>132687</v>
      </c>
      <c r="D28" s="22">
        <f t="shared" si="1"/>
        <v>0.68093897668950243</v>
      </c>
      <c r="F28" s="24" t="s">
        <v>132</v>
      </c>
      <c r="G28" s="14">
        <f>G27+G26</f>
        <v>1432</v>
      </c>
      <c r="H28" s="14">
        <f t="shared" ref="H28:V28" si="2">H27+H26</f>
        <v>32555</v>
      </c>
      <c r="I28" s="14">
        <f t="shared" si="2"/>
        <v>2667</v>
      </c>
      <c r="J28" s="14">
        <f t="shared" si="2"/>
        <v>132687</v>
      </c>
      <c r="K28" s="14">
        <f t="shared" si="2"/>
        <v>0</v>
      </c>
      <c r="L28" s="14">
        <f t="shared" si="2"/>
        <v>0</v>
      </c>
      <c r="M28" s="14">
        <f t="shared" si="2"/>
        <v>0</v>
      </c>
      <c r="N28" s="14">
        <f t="shared" si="2"/>
        <v>0</v>
      </c>
      <c r="O28" s="14">
        <f t="shared" si="2"/>
        <v>0</v>
      </c>
      <c r="P28" s="14">
        <f t="shared" si="2"/>
        <v>0</v>
      </c>
      <c r="Q28" s="14">
        <f t="shared" si="2"/>
        <v>0</v>
      </c>
      <c r="R28" s="14">
        <f t="shared" si="2"/>
        <v>0</v>
      </c>
      <c r="S28" s="14">
        <f t="shared" si="2"/>
        <v>0</v>
      </c>
      <c r="T28" s="14">
        <f t="shared" si="2"/>
        <v>0</v>
      </c>
      <c r="U28" s="14">
        <f t="shared" si="2"/>
        <v>0</v>
      </c>
      <c r="V28" s="14">
        <f t="shared" si="2"/>
        <v>0</v>
      </c>
    </row>
    <row r="29" spans="1:22" x14ac:dyDescent="0.3">
      <c r="A29" s="14" t="s">
        <v>133</v>
      </c>
      <c r="B29" s="21">
        <f t="shared" si="0"/>
        <v>11</v>
      </c>
      <c r="C29" s="14">
        <f>_xlfn.IFS(ISNUMBER(U29),U29,ISNUMBER(T29),T29,ISNUMBER(S29),S29,ISNUMBER(R29),R29,ISNUMBER(Q29),Q29,ISNUMBER(P29),P29,ISNUMBER(O29),O29,ISNUMBER(N29),N29,ISNUMBER(M29),M29,ISNUMBER(L29),L29,ISNUMBER(K29),K29,ISNUMBER(J29),J29)</f>
        <v>11</v>
      </c>
      <c r="D29" s="22">
        <f t="shared" si="1"/>
        <v>0</v>
      </c>
      <c r="F29" s="24" t="s">
        <v>133</v>
      </c>
      <c r="G29" s="8">
        <v>11</v>
      </c>
      <c r="H29" s="8">
        <v>11</v>
      </c>
      <c r="I29" s="8">
        <v>11</v>
      </c>
      <c r="J29" s="8">
        <v>11</v>
      </c>
      <c r="K29" s="8"/>
      <c r="L29" s="8"/>
      <c r="M29" s="8"/>
      <c r="N29" s="8"/>
      <c r="O29" s="8"/>
      <c r="P29" s="8"/>
      <c r="Q29" s="8"/>
      <c r="R29" s="8"/>
      <c r="S29" s="8"/>
      <c r="T29" s="8"/>
      <c r="U29" s="8"/>
      <c r="V29" s="8"/>
    </row>
    <row r="30" spans="1:22" x14ac:dyDescent="0.3">
      <c r="G30" t="s">
        <v>134</v>
      </c>
    </row>
    <row r="31" spans="1:22" x14ac:dyDescent="0.3">
      <c r="A31" s="4" t="s">
        <v>66</v>
      </c>
      <c r="B31" s="4" t="s">
        <v>126</v>
      </c>
      <c r="C31" s="4" t="s">
        <v>127</v>
      </c>
      <c r="D31" s="4" t="s">
        <v>128</v>
      </c>
      <c r="F31" s="4" t="s">
        <v>66</v>
      </c>
      <c r="G31" s="4">
        <v>2020</v>
      </c>
      <c r="H31" s="4">
        <v>2021</v>
      </c>
      <c r="I31" s="4">
        <v>2022</v>
      </c>
      <c r="J31" s="4">
        <v>2023</v>
      </c>
      <c r="K31" s="4">
        <v>2024</v>
      </c>
      <c r="L31" s="4">
        <v>2025</v>
      </c>
      <c r="M31" s="4">
        <v>2026</v>
      </c>
      <c r="N31" s="4">
        <v>2027</v>
      </c>
      <c r="O31" s="4">
        <v>2028</v>
      </c>
      <c r="P31" s="4">
        <v>2029</v>
      </c>
      <c r="Q31" s="4">
        <v>2030</v>
      </c>
      <c r="R31" s="4">
        <v>2031</v>
      </c>
      <c r="S31" s="4">
        <v>2032</v>
      </c>
      <c r="T31" s="4">
        <v>2033</v>
      </c>
      <c r="U31" s="4">
        <v>2034</v>
      </c>
      <c r="V31" s="4">
        <v>2035</v>
      </c>
    </row>
    <row r="32" spans="1:22" x14ac:dyDescent="0.3">
      <c r="A32" s="14" t="s">
        <v>135</v>
      </c>
      <c r="B32" s="23">
        <f>AVERAGE(G32:V32)</f>
        <v>14483.75</v>
      </c>
      <c r="C32" s="23">
        <f>_xlfn.IFS(ISNUMBER(U32),U32,ISNUMBER(T32),T32,ISNUMBER(S32),S32,ISNUMBER(R32),R32,ISNUMBER(Q32),Q32,ISNUMBER(P32),P32,ISNUMBER(O32),O32,ISNUMBER(N32),N32,ISNUMBER(M32),M32,ISNUMBER(L32),L32,ISNUMBER(K32),K32,ISNUMBER(J32),J32)</f>
        <v>13245</v>
      </c>
      <c r="D32" s="22">
        <f>1-(B32/C32)</f>
        <v>-9.3525858814647034E-2</v>
      </c>
      <c r="F32" s="24" t="s">
        <v>135</v>
      </c>
      <c r="G32" s="20">
        <v>12345</v>
      </c>
      <c r="H32" s="20">
        <v>20000</v>
      </c>
      <c r="I32" s="20">
        <v>12345</v>
      </c>
      <c r="J32" s="20">
        <v>13245</v>
      </c>
      <c r="K32" s="20"/>
      <c r="L32" s="20"/>
      <c r="M32" s="20"/>
      <c r="N32" s="20"/>
      <c r="O32" s="20"/>
      <c r="P32" s="20"/>
      <c r="Q32" s="20"/>
      <c r="R32" s="20"/>
      <c r="S32" s="20"/>
      <c r="T32" s="20"/>
      <c r="U32" s="20"/>
      <c r="V32" s="20"/>
    </row>
    <row r="33" spans="1:22" x14ac:dyDescent="0.3">
      <c r="A33" s="14" t="s">
        <v>136</v>
      </c>
      <c r="B33" s="23">
        <f t="shared" ref="B33:B36" si="3">AVERAGE(G33:V33)</f>
        <v>9539.25</v>
      </c>
      <c r="C33" s="23">
        <f>_xlfn.IFS(ISNUMBER(U33),U33,ISNUMBER(T33),T33,ISNUMBER(S33),S33,ISNUMBER(R33),R33,ISNUMBER(Q33),Q33,ISNUMBER(P33),P33,ISNUMBER(O33),O33,ISNUMBER(N33),N33,ISNUMBER(M33),M33,ISNUMBER(L33),L33,ISNUMBER(K33),K33,ISNUMBER(J33),J33)</f>
        <v>13245</v>
      </c>
      <c r="D33" s="22">
        <f t="shared" ref="D33:D36" si="4">1-(B33/C33)</f>
        <v>0.27978482446206121</v>
      </c>
      <c r="F33" s="24" t="s">
        <v>136</v>
      </c>
      <c r="G33" s="20">
        <v>12345</v>
      </c>
      <c r="H33" s="20">
        <v>222</v>
      </c>
      <c r="I33" s="20">
        <v>12345</v>
      </c>
      <c r="J33" s="20">
        <v>13245</v>
      </c>
      <c r="K33" s="20"/>
      <c r="L33" s="20"/>
      <c r="M33" s="20"/>
      <c r="N33" s="20"/>
      <c r="O33" s="20"/>
      <c r="P33" s="20"/>
      <c r="Q33" s="20"/>
      <c r="R33" s="20"/>
      <c r="S33" s="20"/>
      <c r="T33" s="20"/>
      <c r="U33" s="20"/>
      <c r="V33" s="20"/>
    </row>
    <row r="34" spans="1:22" x14ac:dyDescent="0.3">
      <c r="A34" s="14" t="s">
        <v>137</v>
      </c>
      <c r="B34" s="23">
        <f t="shared" si="3"/>
        <v>10039.25</v>
      </c>
      <c r="C34" s="23">
        <f>_xlfn.IFS(ISNUMBER(U34),U34,ISNUMBER(T34),T34,ISNUMBER(S34),S34,ISNUMBER(R34),R34,ISNUMBER(Q34),Q34,ISNUMBER(P34),P34,ISNUMBER(O34),O34,ISNUMBER(N34),N34,ISNUMBER(M34),M34,ISNUMBER(L34),L34,ISNUMBER(K34),K34,ISNUMBER(J34),J34)</f>
        <v>13245</v>
      </c>
      <c r="D34" s="22">
        <f t="shared" si="4"/>
        <v>0.24203473008682519</v>
      </c>
      <c r="F34" s="24" t="s">
        <v>137</v>
      </c>
      <c r="G34" s="20">
        <v>12345</v>
      </c>
      <c r="H34" s="20">
        <v>2222</v>
      </c>
      <c r="I34" s="20">
        <v>12345</v>
      </c>
      <c r="J34" s="20">
        <v>13245</v>
      </c>
      <c r="K34" s="20"/>
      <c r="L34" s="20"/>
      <c r="M34" s="20"/>
      <c r="N34" s="20"/>
      <c r="O34" s="20"/>
      <c r="P34" s="20"/>
      <c r="Q34" s="20"/>
      <c r="R34" s="20"/>
      <c r="S34" s="20"/>
      <c r="T34" s="20"/>
      <c r="U34" s="20"/>
      <c r="V34" s="20"/>
    </row>
    <row r="35" spans="1:22" x14ac:dyDescent="0.3">
      <c r="A35" s="14" t="s">
        <v>138</v>
      </c>
      <c r="B35" s="23">
        <f>B34+B33</f>
        <v>19578.5</v>
      </c>
      <c r="C35" s="23">
        <f>C34+C33</f>
        <v>26490</v>
      </c>
      <c r="D35" s="22">
        <f t="shared" si="4"/>
        <v>0.2609097772744432</v>
      </c>
      <c r="F35" s="24" t="s">
        <v>138</v>
      </c>
      <c r="G35" s="14">
        <f>G34+G33</f>
        <v>24690</v>
      </c>
      <c r="H35" s="14">
        <f t="shared" ref="H35:V35" si="5">H34+H33</f>
        <v>2444</v>
      </c>
      <c r="I35" s="14">
        <f t="shared" si="5"/>
        <v>24690</v>
      </c>
      <c r="J35" s="14">
        <f t="shared" si="5"/>
        <v>26490</v>
      </c>
      <c r="K35" s="14">
        <f t="shared" si="5"/>
        <v>0</v>
      </c>
      <c r="L35" s="14">
        <f t="shared" si="5"/>
        <v>0</v>
      </c>
      <c r="M35" s="14">
        <f t="shared" si="5"/>
        <v>0</v>
      </c>
      <c r="N35" s="14">
        <f t="shared" si="5"/>
        <v>0</v>
      </c>
      <c r="O35" s="14">
        <f t="shared" si="5"/>
        <v>0</v>
      </c>
      <c r="P35" s="14">
        <f t="shared" si="5"/>
        <v>0</v>
      </c>
      <c r="Q35" s="14">
        <f t="shared" si="5"/>
        <v>0</v>
      </c>
      <c r="R35" s="14">
        <f t="shared" si="5"/>
        <v>0</v>
      </c>
      <c r="S35" s="14">
        <f t="shared" si="5"/>
        <v>0</v>
      </c>
      <c r="T35" s="14">
        <f t="shared" si="5"/>
        <v>0</v>
      </c>
      <c r="U35" s="14">
        <f t="shared" si="5"/>
        <v>0</v>
      </c>
      <c r="V35" s="14">
        <f t="shared" si="5"/>
        <v>0</v>
      </c>
    </row>
    <row r="36" spans="1:22" x14ac:dyDescent="0.3">
      <c r="A36" s="14" t="s">
        <v>139</v>
      </c>
      <c r="B36" s="23">
        <f t="shared" si="3"/>
        <v>124.5</v>
      </c>
      <c r="C36" s="23">
        <f>_xlfn.IFS(ISNUMBER(U36),U36,ISNUMBER(T36),T36,ISNUMBER(S36),S36,ISNUMBER(R36),R36,ISNUMBER(Q36),Q36,ISNUMBER(P36),P36,ISNUMBER(O36),O36,ISNUMBER(N36),N36,ISNUMBER(M36),M36,ISNUMBER(L36),L36,ISNUMBER(K36),K36,ISNUMBER(J36),J36)</f>
        <v>121</v>
      </c>
      <c r="D36" s="22">
        <f t="shared" si="4"/>
        <v>-2.8925619834710758E-2</v>
      </c>
      <c r="F36" s="24" t="s">
        <v>139</v>
      </c>
      <c r="G36" s="20">
        <v>145</v>
      </c>
      <c r="H36" s="20">
        <v>100</v>
      </c>
      <c r="I36" s="20">
        <v>132</v>
      </c>
      <c r="J36" s="20">
        <v>121</v>
      </c>
      <c r="K36" s="20"/>
      <c r="L36" s="20"/>
      <c r="M36" s="20"/>
      <c r="N36" s="20"/>
      <c r="O36" s="20"/>
      <c r="P36" s="20"/>
      <c r="Q36" s="20"/>
      <c r="R36" s="20"/>
      <c r="S36" s="20"/>
      <c r="T36" s="20"/>
      <c r="U36" s="20"/>
      <c r="V36" s="20"/>
    </row>
    <row r="38" spans="1:22" x14ac:dyDescent="0.3">
      <c r="A38" s="6" t="s">
        <v>140</v>
      </c>
      <c r="B38" s="6" t="s">
        <v>141</v>
      </c>
      <c r="C38" s="6" t="s">
        <v>142</v>
      </c>
      <c r="D38" s="6" t="s">
        <v>143</v>
      </c>
      <c r="E38" s="245" t="s">
        <v>144</v>
      </c>
      <c r="F38" s="245"/>
    </row>
    <row r="39" spans="1:22" x14ac:dyDescent="0.3">
      <c r="A39" s="6" t="s">
        <v>145</v>
      </c>
      <c r="B39" s="13">
        <f>B25/$D$11</f>
        <v>3.5029476787030212</v>
      </c>
      <c r="C39" s="25">
        <f>C25/$D$11</f>
        <v>9.0972733971997055</v>
      </c>
      <c r="D39" s="16">
        <v>11</v>
      </c>
      <c r="E39" s="246">
        <f>1-(D39/C39)</f>
        <v>-0.20915350344268924</v>
      </c>
      <c r="F39" s="246"/>
    </row>
    <row r="40" spans="1:22" x14ac:dyDescent="0.3">
      <c r="A40" s="6" t="s">
        <v>146</v>
      </c>
      <c r="B40" s="13">
        <f>B26/$D$11</f>
        <v>30.972733971997052</v>
      </c>
      <c r="C40" s="25">
        <f t="shared" ref="C40:C41" si="6">C26/$D$11</f>
        <v>97.616064848931472</v>
      </c>
    </row>
    <row r="41" spans="1:22" x14ac:dyDescent="0.3">
      <c r="A41" s="6" t="s">
        <v>147</v>
      </c>
      <c r="B41" s="13">
        <f>B27/$D$11</f>
        <v>0.22494473102431836</v>
      </c>
      <c r="C41" s="25">
        <f t="shared" si="6"/>
        <v>0.16359616801768606</v>
      </c>
    </row>
    <row r="42" spans="1:22" x14ac:dyDescent="0.3">
      <c r="A42" s="6" t="s">
        <v>148</v>
      </c>
      <c r="B42" s="70">
        <f>B41+B40</f>
        <v>31.197678703021371</v>
      </c>
      <c r="C42" s="70">
        <f>C41+C40</f>
        <v>97.779661016949163</v>
      </c>
      <c r="D42" s="8">
        <v>80</v>
      </c>
      <c r="E42" s="246">
        <f>1-(D42/C42)</f>
        <v>0.18183394002426767</v>
      </c>
      <c r="F42" s="246"/>
    </row>
    <row r="43" spans="1:22" x14ac:dyDescent="0.3">
      <c r="A43" s="6" t="s">
        <v>315</v>
      </c>
      <c r="B43" s="13">
        <f>B29/$D$11*1000</f>
        <v>8.1061164333087685</v>
      </c>
      <c r="C43" s="13">
        <f>C29/$D$11*1000</f>
        <v>8.1061164333087685</v>
      </c>
      <c r="D43" s="72"/>
      <c r="E43" s="247"/>
      <c r="F43" s="247"/>
    </row>
    <row r="45" spans="1:22" x14ac:dyDescent="0.3">
      <c r="A45" s="2" t="s">
        <v>149</v>
      </c>
    </row>
    <row r="47" spans="1:22" ht="57.6" x14ac:dyDescent="0.3">
      <c r="A47" s="4" t="s">
        <v>150</v>
      </c>
      <c r="B47" s="4" t="s">
        <v>151</v>
      </c>
      <c r="C47" s="9" t="s">
        <v>303</v>
      </c>
      <c r="D47" s="9" t="s">
        <v>153</v>
      </c>
      <c r="E47" s="9" t="s">
        <v>154</v>
      </c>
    </row>
    <row r="48" spans="1:22" x14ac:dyDescent="0.3">
      <c r="A48" s="4" t="s">
        <v>83</v>
      </c>
      <c r="B48" s="5" t="s">
        <v>155</v>
      </c>
      <c r="C48" s="5">
        <v>400</v>
      </c>
      <c r="D48" s="122">
        <f>C48*C25/1000</f>
        <v>4938</v>
      </c>
      <c r="E48" s="69">
        <f>C48*C39/1000</f>
        <v>3.6389093588798822</v>
      </c>
    </row>
    <row r="49" spans="1:20" x14ac:dyDescent="0.3">
      <c r="A49" s="4" t="s">
        <v>86</v>
      </c>
      <c r="B49" s="5" t="s">
        <v>156</v>
      </c>
      <c r="C49" s="5">
        <v>250</v>
      </c>
      <c r="D49" s="122">
        <f>C49*C26/1000</f>
        <v>33116.25</v>
      </c>
      <c r="E49" s="69">
        <f>C49*C40/1000</f>
        <v>24.404016212232868</v>
      </c>
    </row>
    <row r="50" spans="1:20" x14ac:dyDescent="0.3">
      <c r="A50" s="4" t="s">
        <v>87</v>
      </c>
      <c r="B50" s="5" t="s">
        <v>157</v>
      </c>
      <c r="C50" s="5">
        <v>400</v>
      </c>
      <c r="D50" s="122">
        <f>C50*C27/1000</f>
        <v>88.8</v>
      </c>
      <c r="E50" s="69">
        <f>C50*C41/1000</f>
        <v>6.5438467207074427E-2</v>
      </c>
    </row>
    <row r="51" spans="1:20" x14ac:dyDescent="0.3">
      <c r="A51" s="4" t="s">
        <v>158</v>
      </c>
      <c r="D51" s="123">
        <f>SUM(D48:D50)</f>
        <v>38143.050000000003</v>
      </c>
      <c r="E51" s="67">
        <f>SUM(E48:E50)</f>
        <v>28.108364038319824</v>
      </c>
    </row>
    <row r="55" spans="1:20" ht="15" thickBot="1" x14ac:dyDescent="0.35"/>
    <row r="56" spans="1:20" ht="15" thickBot="1" x14ac:dyDescent="0.35">
      <c r="A56" s="73" t="s">
        <v>160</v>
      </c>
      <c r="B56" s="74"/>
      <c r="C56" s="74"/>
      <c r="D56" s="74"/>
      <c r="E56" s="74"/>
      <c r="F56" s="74"/>
      <c r="G56" s="74"/>
      <c r="H56" s="74"/>
      <c r="I56" s="74"/>
      <c r="J56" s="74"/>
      <c r="K56" s="74"/>
      <c r="L56" s="74"/>
      <c r="M56" s="74"/>
      <c r="N56" s="74"/>
      <c r="O56" s="74"/>
      <c r="P56" s="74"/>
      <c r="Q56" s="74"/>
      <c r="R56" s="74"/>
      <c r="S56" s="74"/>
      <c r="T56" s="75"/>
    </row>
    <row r="58" spans="1:20" ht="41.4" x14ac:dyDescent="0.3">
      <c r="A58" s="36" t="s">
        <v>89</v>
      </c>
      <c r="B58" s="36" t="s">
        <v>161</v>
      </c>
      <c r="C58" s="36" t="s">
        <v>162</v>
      </c>
      <c r="D58" s="36" t="s">
        <v>163</v>
      </c>
      <c r="E58" s="38" t="s">
        <v>164</v>
      </c>
      <c r="F58" s="172" t="s">
        <v>165</v>
      </c>
      <c r="G58" s="172" t="s">
        <v>166</v>
      </c>
      <c r="H58" s="172" t="s">
        <v>167</v>
      </c>
      <c r="I58" s="172" t="s">
        <v>168</v>
      </c>
      <c r="J58" s="172" t="s">
        <v>169</v>
      </c>
      <c r="K58" s="40" t="s">
        <v>170</v>
      </c>
      <c r="L58" s="232" t="s">
        <v>171</v>
      </c>
      <c r="M58" s="232"/>
      <c r="N58" s="232"/>
      <c r="O58" s="233" t="s">
        <v>172</v>
      </c>
      <c r="P58" s="233"/>
      <c r="Q58" s="233"/>
      <c r="R58" s="234" t="s">
        <v>173</v>
      </c>
      <c r="S58" s="234"/>
      <c r="T58" s="234"/>
    </row>
    <row r="59" spans="1:20" s="26" customFormat="1" ht="43.2" customHeight="1" x14ac:dyDescent="0.3">
      <c r="A59" s="79" t="s">
        <v>174</v>
      </c>
      <c r="B59" s="33" t="s">
        <v>175</v>
      </c>
      <c r="C59" s="32"/>
      <c r="D59" s="32" t="s">
        <v>176</v>
      </c>
      <c r="E59" s="32" t="s">
        <v>176</v>
      </c>
      <c r="F59" s="33" t="s">
        <v>177</v>
      </c>
      <c r="G59" s="32" t="s">
        <v>178</v>
      </c>
      <c r="H59" s="32" t="s">
        <v>179</v>
      </c>
      <c r="I59" s="71" t="s">
        <v>180</v>
      </c>
      <c r="J59" s="71" t="s">
        <v>180</v>
      </c>
      <c r="K59" s="71"/>
      <c r="L59" s="263" t="s">
        <v>181</v>
      </c>
      <c r="M59" s="263"/>
      <c r="N59" s="263"/>
      <c r="O59" s="263" t="s">
        <v>182</v>
      </c>
      <c r="P59" s="263"/>
      <c r="Q59" s="263"/>
      <c r="R59" s="263" t="s">
        <v>183</v>
      </c>
      <c r="S59" s="263"/>
      <c r="T59" s="263"/>
    </row>
    <row r="60" spans="1:20" ht="33.6" customHeight="1" x14ac:dyDescent="0.3">
      <c r="A60" s="37" t="s">
        <v>184</v>
      </c>
      <c r="B60" s="35" t="s">
        <v>185</v>
      </c>
      <c r="C60" s="34"/>
      <c r="D60" s="32"/>
      <c r="E60" s="32"/>
      <c r="F60" s="32"/>
      <c r="G60" s="32"/>
      <c r="H60" s="32"/>
      <c r="I60" s="32"/>
      <c r="J60" s="32"/>
      <c r="K60" s="34"/>
      <c r="L60" s="263"/>
      <c r="M60" s="263"/>
      <c r="N60" s="263"/>
      <c r="O60" s="263" t="s">
        <v>186</v>
      </c>
      <c r="P60" s="263"/>
      <c r="Q60" s="263"/>
      <c r="R60" s="263" t="s">
        <v>187</v>
      </c>
      <c r="S60" s="263"/>
      <c r="T60" s="263"/>
    </row>
    <row r="61" spans="1:20" x14ac:dyDescent="0.3">
      <c r="A61" s="37" t="s">
        <v>188</v>
      </c>
      <c r="B61" s="35" t="s">
        <v>189</v>
      </c>
      <c r="C61" s="34"/>
      <c r="D61" s="34"/>
      <c r="E61" s="34"/>
      <c r="F61" s="34"/>
      <c r="G61" s="34"/>
      <c r="H61" s="34"/>
      <c r="I61" s="34"/>
      <c r="J61" s="34"/>
      <c r="K61" s="34"/>
      <c r="L61" s="261"/>
      <c r="M61" s="261"/>
      <c r="N61" s="261"/>
      <c r="O61" s="261"/>
      <c r="P61" s="261"/>
      <c r="Q61" s="261"/>
      <c r="R61" s="262"/>
      <c r="S61" s="262"/>
      <c r="T61" s="262"/>
    </row>
    <row r="62" spans="1:20" x14ac:dyDescent="0.3">
      <c r="A62" s="37" t="s">
        <v>190</v>
      </c>
      <c r="B62" s="35"/>
      <c r="C62" s="34"/>
      <c r="D62" s="34"/>
      <c r="E62" s="34"/>
      <c r="F62" s="34"/>
      <c r="G62" s="34"/>
      <c r="H62" s="34"/>
      <c r="I62" s="34"/>
      <c r="J62" s="34"/>
      <c r="K62" s="34"/>
      <c r="L62" s="261"/>
      <c r="M62" s="261"/>
      <c r="N62" s="261"/>
      <c r="O62" s="261"/>
      <c r="P62" s="261"/>
      <c r="Q62" s="261"/>
      <c r="R62" s="262"/>
      <c r="S62" s="262"/>
      <c r="T62" s="262"/>
    </row>
    <row r="63" spans="1:20" x14ac:dyDescent="0.3">
      <c r="A63" s="37" t="s">
        <v>191</v>
      </c>
      <c r="B63" s="35"/>
      <c r="C63" s="34"/>
      <c r="D63" s="34"/>
      <c r="E63" s="34"/>
      <c r="F63" s="34"/>
      <c r="G63" s="34"/>
      <c r="H63" s="34"/>
      <c r="I63" s="34"/>
      <c r="J63" s="34"/>
      <c r="K63" s="34"/>
      <c r="L63" s="261"/>
      <c r="M63" s="261"/>
      <c r="N63" s="261"/>
      <c r="O63" s="261"/>
      <c r="P63" s="261"/>
      <c r="Q63" s="261"/>
      <c r="R63" s="262"/>
      <c r="S63" s="262"/>
      <c r="T63" s="262"/>
    </row>
    <row r="64" spans="1:20" x14ac:dyDescent="0.3">
      <c r="A64" s="37" t="s">
        <v>119</v>
      </c>
      <c r="B64" s="35"/>
      <c r="C64" s="34">
        <f>SUM(C59:C63)</f>
        <v>0</v>
      </c>
      <c r="D64" s="41"/>
      <c r="E64" s="41"/>
      <c r="F64" s="41"/>
      <c r="G64" s="41"/>
      <c r="H64" s="41"/>
      <c r="I64" s="41"/>
      <c r="J64" s="41"/>
      <c r="K64" s="41"/>
      <c r="L64" s="41"/>
      <c r="M64" s="41"/>
      <c r="N64" s="41"/>
      <c r="O64" s="41"/>
      <c r="P64" s="41"/>
      <c r="Q64" s="41"/>
      <c r="R64" s="3"/>
      <c r="S64" s="3"/>
      <c r="T64" s="3"/>
    </row>
    <row r="65" spans="1:17" x14ac:dyDescent="0.3">
      <c r="A65" s="41"/>
      <c r="B65" s="41"/>
      <c r="C65" s="41"/>
      <c r="D65" s="41"/>
      <c r="E65" s="41"/>
      <c r="F65" s="41"/>
      <c r="G65" s="41"/>
      <c r="H65" s="41"/>
      <c r="I65" s="41"/>
      <c r="J65" s="41"/>
      <c r="K65" s="41"/>
      <c r="L65" s="41"/>
      <c r="M65" s="41"/>
      <c r="N65" s="41"/>
      <c r="O65" s="41"/>
      <c r="P65" s="41"/>
      <c r="Q65" s="41"/>
    </row>
    <row r="66" spans="1:17" ht="27.6" x14ac:dyDescent="0.3">
      <c r="A66" s="42" t="s">
        <v>192</v>
      </c>
      <c r="B66" s="42" t="s">
        <v>161</v>
      </c>
      <c r="C66" s="42" t="s">
        <v>162</v>
      </c>
      <c r="D66" s="42" t="s">
        <v>193</v>
      </c>
      <c r="E66" s="43" t="s">
        <v>71</v>
      </c>
      <c r="F66" s="44" t="s">
        <v>170</v>
      </c>
      <c r="G66" s="226" t="s">
        <v>172</v>
      </c>
      <c r="H66" s="226"/>
      <c r="I66" s="226"/>
      <c r="J66" s="235" t="s">
        <v>171</v>
      </c>
      <c r="K66" s="235"/>
      <c r="L66" s="235"/>
      <c r="M66" s="226" t="s">
        <v>173</v>
      </c>
      <c r="N66" s="226"/>
      <c r="O66" s="226"/>
      <c r="P66" s="45"/>
      <c r="Q66" s="45"/>
    </row>
    <row r="67" spans="1:17" ht="33.6" customHeight="1" x14ac:dyDescent="0.3">
      <c r="A67" s="42" t="s">
        <v>194</v>
      </c>
      <c r="B67" s="30" t="s">
        <v>195</v>
      </c>
      <c r="C67" s="46"/>
      <c r="D67" s="46" t="s">
        <v>176</v>
      </c>
      <c r="E67" s="47" t="s">
        <v>176</v>
      </c>
      <c r="F67" s="47"/>
      <c r="G67" s="225" t="s">
        <v>196</v>
      </c>
      <c r="H67" s="225"/>
      <c r="I67" s="225"/>
      <c r="J67" s="226"/>
      <c r="K67" s="226"/>
      <c r="L67" s="226"/>
      <c r="M67" s="228" t="s">
        <v>197</v>
      </c>
      <c r="N67" s="228"/>
      <c r="O67" s="228"/>
      <c r="P67" s="45"/>
      <c r="Q67" s="45"/>
    </row>
    <row r="68" spans="1:17" x14ac:dyDescent="0.3">
      <c r="A68" s="42" t="s">
        <v>198</v>
      </c>
      <c r="B68" s="30" t="s">
        <v>199</v>
      </c>
      <c r="C68" s="46"/>
      <c r="D68" s="46"/>
      <c r="E68" s="47"/>
      <c r="F68" s="47"/>
      <c r="G68" s="226"/>
      <c r="H68" s="226"/>
      <c r="I68" s="226"/>
      <c r="J68" s="226"/>
      <c r="K68" s="226"/>
      <c r="L68" s="226"/>
      <c r="M68" s="226"/>
      <c r="N68" s="226"/>
      <c r="O68" s="226"/>
      <c r="P68" s="45"/>
      <c r="Q68" s="45"/>
    </row>
    <row r="69" spans="1:17" x14ac:dyDescent="0.3">
      <c r="A69" s="42" t="s">
        <v>200</v>
      </c>
      <c r="B69" s="30"/>
      <c r="C69" s="46"/>
      <c r="D69" s="46"/>
      <c r="E69" s="47"/>
      <c r="F69" s="47"/>
      <c r="G69" s="226"/>
      <c r="H69" s="226"/>
      <c r="I69" s="226"/>
      <c r="J69" s="226"/>
      <c r="K69" s="226"/>
      <c r="L69" s="226"/>
      <c r="M69" s="226"/>
      <c r="N69" s="226"/>
      <c r="O69" s="226"/>
      <c r="P69" s="45"/>
      <c r="Q69" s="45"/>
    </row>
    <row r="70" spans="1:17" x14ac:dyDescent="0.3">
      <c r="A70" s="42" t="s">
        <v>201</v>
      </c>
      <c r="B70" s="30"/>
      <c r="C70" s="46"/>
      <c r="D70" s="46"/>
      <c r="E70" s="47"/>
      <c r="F70" s="47"/>
      <c r="G70" s="226"/>
      <c r="H70" s="226"/>
      <c r="I70" s="226"/>
      <c r="J70" s="226"/>
      <c r="K70" s="226"/>
      <c r="L70" s="226"/>
      <c r="M70" s="226"/>
      <c r="N70" s="226"/>
      <c r="O70" s="226"/>
      <c r="P70" s="45"/>
      <c r="Q70" s="45"/>
    </row>
    <row r="71" spans="1:17" x14ac:dyDescent="0.3">
      <c r="A71" s="42" t="s">
        <v>202</v>
      </c>
      <c r="B71" s="30"/>
      <c r="C71" s="46"/>
      <c r="D71" s="46"/>
      <c r="E71" s="47"/>
      <c r="F71" s="47"/>
      <c r="G71" s="226"/>
      <c r="H71" s="226"/>
      <c r="I71" s="226"/>
      <c r="J71" s="226"/>
      <c r="K71" s="226"/>
      <c r="L71" s="226"/>
      <c r="M71" s="226"/>
      <c r="N71" s="226"/>
      <c r="O71" s="226"/>
      <c r="P71" s="45"/>
      <c r="Q71" s="45"/>
    </row>
    <row r="72" spans="1:17" x14ac:dyDescent="0.3">
      <c r="A72" s="42" t="s">
        <v>119</v>
      </c>
      <c r="B72" s="31"/>
      <c r="C72" s="42">
        <f>SUM(C67:C71)</f>
        <v>0</v>
      </c>
      <c r="D72" s="41"/>
      <c r="E72" s="41"/>
      <c r="F72" s="41"/>
      <c r="G72" s="41"/>
      <c r="H72" s="41"/>
      <c r="I72" s="41"/>
      <c r="J72" s="41"/>
      <c r="K72" s="41"/>
      <c r="L72" s="41"/>
      <c r="M72" s="41"/>
      <c r="N72" s="41"/>
      <c r="O72" s="41"/>
      <c r="P72" s="45"/>
      <c r="Q72" s="45"/>
    </row>
    <row r="73" spans="1:17" x14ac:dyDescent="0.3">
      <c r="A73" s="41"/>
      <c r="B73" s="41"/>
      <c r="C73" s="41"/>
      <c r="D73" s="41"/>
      <c r="E73" s="45"/>
      <c r="F73" s="45"/>
      <c r="G73" s="45"/>
      <c r="H73" s="45"/>
      <c r="I73" s="45"/>
      <c r="J73" s="45"/>
      <c r="K73" s="45"/>
      <c r="L73" s="45"/>
      <c r="M73" s="45"/>
      <c r="N73" s="45"/>
      <c r="O73" s="45"/>
      <c r="P73" s="45"/>
      <c r="Q73" s="45"/>
    </row>
    <row r="74" spans="1:17" ht="27.6" x14ac:dyDescent="0.3">
      <c r="A74" s="29" t="s">
        <v>203</v>
      </c>
      <c r="B74" s="29" t="s">
        <v>161</v>
      </c>
      <c r="C74" s="29" t="s">
        <v>162</v>
      </c>
      <c r="D74" s="29" t="s">
        <v>193</v>
      </c>
      <c r="E74" s="48" t="s">
        <v>71</v>
      </c>
      <c r="F74" s="49" t="s">
        <v>170</v>
      </c>
      <c r="G74" s="227" t="s">
        <v>172</v>
      </c>
      <c r="H74" s="227"/>
      <c r="I74" s="227"/>
      <c r="J74" s="229" t="s">
        <v>171</v>
      </c>
      <c r="K74" s="229"/>
      <c r="L74" s="229"/>
      <c r="M74" s="227" t="s">
        <v>173</v>
      </c>
      <c r="N74" s="227"/>
      <c r="O74" s="227"/>
      <c r="P74" s="45"/>
      <c r="Q74" s="45"/>
    </row>
    <row r="75" spans="1:17" x14ac:dyDescent="0.3">
      <c r="A75" s="29" t="s">
        <v>204</v>
      </c>
      <c r="B75" s="28" t="s">
        <v>205</v>
      </c>
      <c r="C75" s="50"/>
      <c r="D75" s="50" t="s">
        <v>176</v>
      </c>
      <c r="E75" s="51" t="s">
        <v>176</v>
      </c>
      <c r="F75" s="51"/>
      <c r="G75" s="260" t="s">
        <v>206</v>
      </c>
      <c r="H75" s="260"/>
      <c r="I75" s="260"/>
      <c r="J75" s="260"/>
      <c r="K75" s="260"/>
      <c r="L75" s="260"/>
      <c r="M75" s="260" t="s">
        <v>207</v>
      </c>
      <c r="N75" s="260"/>
      <c r="O75" s="260"/>
      <c r="P75" s="45"/>
      <c r="Q75" s="45"/>
    </row>
    <row r="76" spans="1:17" ht="32.4" customHeight="1" x14ac:dyDescent="0.3">
      <c r="A76" s="29" t="s">
        <v>208</v>
      </c>
      <c r="B76" s="28" t="s">
        <v>209</v>
      </c>
      <c r="C76" s="50"/>
      <c r="D76" s="50"/>
      <c r="E76" s="51"/>
      <c r="F76" s="51"/>
      <c r="G76" s="260" t="s">
        <v>210</v>
      </c>
      <c r="H76" s="260"/>
      <c r="I76" s="260"/>
      <c r="J76" s="260"/>
      <c r="K76" s="260"/>
      <c r="L76" s="260"/>
      <c r="M76" s="260" t="s">
        <v>211</v>
      </c>
      <c r="N76" s="260"/>
      <c r="O76" s="260"/>
      <c r="P76" s="45"/>
      <c r="Q76" s="45"/>
    </row>
    <row r="77" spans="1:17" x14ac:dyDescent="0.3">
      <c r="A77" s="29" t="s">
        <v>212</v>
      </c>
      <c r="B77" s="28"/>
      <c r="C77" s="50"/>
      <c r="D77" s="50"/>
      <c r="E77" s="51"/>
      <c r="F77" s="51"/>
      <c r="G77" s="260"/>
      <c r="H77" s="260"/>
      <c r="I77" s="260"/>
      <c r="J77" s="260"/>
      <c r="K77" s="260"/>
      <c r="L77" s="260"/>
      <c r="M77" s="260"/>
      <c r="N77" s="260"/>
      <c r="O77" s="260"/>
      <c r="P77" s="45"/>
      <c r="Q77" s="45"/>
    </row>
    <row r="78" spans="1:17" x14ac:dyDescent="0.3">
      <c r="A78" s="29" t="s">
        <v>213</v>
      </c>
      <c r="B78" s="28"/>
      <c r="C78" s="50"/>
      <c r="D78" s="50"/>
      <c r="E78" s="51"/>
      <c r="F78" s="51"/>
      <c r="G78" s="260"/>
      <c r="H78" s="260"/>
      <c r="I78" s="260"/>
      <c r="J78" s="260"/>
      <c r="K78" s="260"/>
      <c r="L78" s="260"/>
      <c r="M78" s="260"/>
      <c r="N78" s="260"/>
      <c r="O78" s="260"/>
      <c r="P78" s="45"/>
      <c r="Q78" s="45"/>
    </row>
    <row r="79" spans="1:17" x14ac:dyDescent="0.3">
      <c r="A79" s="29" t="s">
        <v>214</v>
      </c>
      <c r="B79" s="28"/>
      <c r="C79" s="50"/>
      <c r="D79" s="50"/>
      <c r="E79" s="51"/>
      <c r="F79" s="51"/>
      <c r="G79" s="260"/>
      <c r="H79" s="260"/>
      <c r="I79" s="260"/>
      <c r="J79" s="260"/>
      <c r="K79" s="260"/>
      <c r="L79" s="260"/>
      <c r="M79" s="260"/>
      <c r="N79" s="260"/>
      <c r="O79" s="260"/>
      <c r="P79" s="45"/>
      <c r="Q79" s="45"/>
    </row>
    <row r="80" spans="1:17" x14ac:dyDescent="0.3">
      <c r="A80" s="29" t="s">
        <v>119</v>
      </c>
      <c r="B80" s="29"/>
      <c r="C80" s="29">
        <f>SUM(C75:C79)</f>
        <v>0</v>
      </c>
      <c r="D80" s="41"/>
      <c r="E80" s="41"/>
      <c r="F80" s="41"/>
      <c r="G80" s="41"/>
      <c r="H80" s="41"/>
      <c r="I80" s="41"/>
      <c r="J80" s="41"/>
      <c r="K80" s="41"/>
      <c r="L80" s="41"/>
      <c r="M80" s="41"/>
      <c r="N80" s="41"/>
      <c r="O80" s="41"/>
      <c r="P80" s="45"/>
      <c r="Q80" s="45"/>
    </row>
    <row r="81" spans="1:17" x14ac:dyDescent="0.3">
      <c r="A81" s="41"/>
      <c r="B81" s="41"/>
      <c r="C81" s="41"/>
      <c r="D81" s="41"/>
      <c r="E81" s="45"/>
      <c r="F81" s="45"/>
      <c r="G81" s="45"/>
      <c r="H81" s="45"/>
      <c r="I81" s="45"/>
      <c r="J81" s="45"/>
      <c r="K81" s="45"/>
      <c r="L81" s="45"/>
      <c r="M81" s="45"/>
      <c r="N81" s="45"/>
      <c r="O81" s="45"/>
      <c r="P81" s="45"/>
      <c r="Q81" s="45"/>
    </row>
    <row r="82" spans="1:17" ht="27.6" x14ac:dyDescent="0.3">
      <c r="A82" s="52" t="s">
        <v>215</v>
      </c>
      <c r="B82" s="52" t="s">
        <v>161</v>
      </c>
      <c r="C82" s="52" t="s">
        <v>162</v>
      </c>
      <c r="D82" s="52" t="s">
        <v>193</v>
      </c>
      <c r="E82" s="53" t="s">
        <v>71</v>
      </c>
      <c r="F82" s="54" t="s">
        <v>170</v>
      </c>
      <c r="G82" s="230" t="s">
        <v>172</v>
      </c>
      <c r="H82" s="230"/>
      <c r="I82" s="230"/>
      <c r="J82" s="231" t="s">
        <v>171</v>
      </c>
      <c r="K82" s="231"/>
      <c r="L82" s="231"/>
      <c r="M82" s="230" t="s">
        <v>173</v>
      </c>
      <c r="N82" s="230"/>
      <c r="O82" s="230"/>
      <c r="P82" s="45"/>
      <c r="Q82" s="45"/>
    </row>
    <row r="83" spans="1:17" x14ac:dyDescent="0.3">
      <c r="A83" s="52" t="s">
        <v>216</v>
      </c>
      <c r="B83" s="27" t="s">
        <v>217</v>
      </c>
      <c r="C83" s="55"/>
      <c r="D83" s="55"/>
      <c r="E83" s="55"/>
      <c r="F83" s="55"/>
      <c r="G83" s="259"/>
      <c r="H83" s="259"/>
      <c r="I83" s="259"/>
      <c r="J83" s="259"/>
      <c r="K83" s="259"/>
      <c r="L83" s="259"/>
      <c r="M83" s="259"/>
      <c r="N83" s="259"/>
      <c r="O83" s="259"/>
      <c r="P83" s="41"/>
      <c r="Q83" s="41"/>
    </row>
    <row r="84" spans="1:17" x14ac:dyDescent="0.3">
      <c r="A84" s="52" t="s">
        <v>218</v>
      </c>
      <c r="B84" s="27" t="s">
        <v>219</v>
      </c>
      <c r="C84" s="55"/>
      <c r="D84" s="55"/>
      <c r="E84" s="55"/>
      <c r="F84" s="55"/>
      <c r="G84" s="259"/>
      <c r="H84" s="259"/>
      <c r="I84" s="259"/>
      <c r="J84" s="259"/>
      <c r="K84" s="259"/>
      <c r="L84" s="259"/>
      <c r="M84" s="259"/>
      <c r="N84" s="259"/>
      <c r="O84" s="259"/>
      <c r="P84" s="41"/>
      <c r="Q84" s="41"/>
    </row>
    <row r="85" spans="1:17" x14ac:dyDescent="0.3">
      <c r="A85" s="52" t="s">
        <v>220</v>
      </c>
      <c r="B85" s="27"/>
      <c r="C85" s="55"/>
      <c r="D85" s="55"/>
      <c r="E85" s="55"/>
      <c r="F85" s="55"/>
      <c r="G85" s="259"/>
      <c r="H85" s="259"/>
      <c r="I85" s="259"/>
      <c r="J85" s="259"/>
      <c r="K85" s="259"/>
      <c r="L85" s="259"/>
      <c r="M85" s="259"/>
      <c r="N85" s="259"/>
      <c r="O85" s="259"/>
      <c r="P85" s="41"/>
      <c r="Q85" s="41"/>
    </row>
    <row r="86" spans="1:17" x14ac:dyDescent="0.3">
      <c r="A86" s="52" t="s">
        <v>221</v>
      </c>
      <c r="B86" s="27"/>
      <c r="C86" s="55"/>
      <c r="D86" s="55"/>
      <c r="E86" s="55"/>
      <c r="F86" s="55"/>
      <c r="G86" s="259"/>
      <c r="H86" s="259"/>
      <c r="I86" s="259"/>
      <c r="J86" s="259"/>
      <c r="K86" s="259"/>
      <c r="L86" s="259"/>
      <c r="M86" s="259"/>
      <c r="N86" s="259"/>
      <c r="O86" s="259"/>
      <c r="P86" s="41"/>
      <c r="Q86" s="41"/>
    </row>
    <row r="87" spans="1:17" x14ac:dyDescent="0.3">
      <c r="A87" s="52" t="s">
        <v>222</v>
      </c>
      <c r="B87" s="27"/>
      <c r="C87" s="55"/>
      <c r="D87" s="55"/>
      <c r="E87" s="55"/>
      <c r="F87" s="55"/>
      <c r="G87" s="259"/>
      <c r="H87" s="259"/>
      <c r="I87" s="259"/>
      <c r="J87" s="259"/>
      <c r="K87" s="259"/>
      <c r="L87" s="259"/>
      <c r="M87" s="259"/>
      <c r="N87" s="259"/>
      <c r="O87" s="259"/>
      <c r="P87" s="41"/>
      <c r="Q87" s="41"/>
    </row>
    <row r="88" spans="1:17" x14ac:dyDescent="0.3">
      <c r="A88" s="52" t="s">
        <v>119</v>
      </c>
      <c r="B88" s="18"/>
      <c r="C88" s="52">
        <f>SUM(C85:C87)</f>
        <v>0</v>
      </c>
      <c r="D88" s="41"/>
      <c r="E88" s="41"/>
      <c r="F88" s="41"/>
      <c r="G88" s="41"/>
      <c r="H88" s="41"/>
      <c r="I88" s="41"/>
      <c r="J88" s="41"/>
      <c r="K88" s="41"/>
      <c r="L88" s="41"/>
      <c r="M88" s="41"/>
      <c r="N88" s="41"/>
      <c r="O88" s="41"/>
      <c r="P88" s="41"/>
      <c r="Q88" s="41"/>
    </row>
    <row r="89" spans="1:17" x14ac:dyDescent="0.3">
      <c r="A89" s="41"/>
      <c r="B89" s="41"/>
      <c r="C89" s="41"/>
      <c r="D89" s="41"/>
      <c r="E89" s="41"/>
      <c r="F89" s="41"/>
      <c r="G89" s="41"/>
      <c r="H89" s="41"/>
      <c r="I89" s="41"/>
      <c r="J89" s="41"/>
      <c r="K89" s="41"/>
      <c r="L89" s="41"/>
      <c r="M89" s="41"/>
      <c r="N89" s="41"/>
      <c r="O89" s="41"/>
      <c r="P89" s="41"/>
      <c r="Q89" s="41"/>
    </row>
    <row r="90" spans="1:17" ht="27.6" x14ac:dyDescent="0.3">
      <c r="A90" s="56" t="s">
        <v>93</v>
      </c>
      <c r="B90" s="56" t="s">
        <v>161</v>
      </c>
      <c r="C90" s="56" t="s">
        <v>162</v>
      </c>
      <c r="D90" s="56" t="s">
        <v>223</v>
      </c>
      <c r="E90" s="57" t="s">
        <v>71</v>
      </c>
      <c r="F90" s="58" t="s">
        <v>170</v>
      </c>
      <c r="G90" s="222" t="s">
        <v>172</v>
      </c>
      <c r="H90" s="222"/>
      <c r="I90" s="222"/>
      <c r="J90" s="223" t="s">
        <v>171</v>
      </c>
      <c r="K90" s="223"/>
      <c r="L90" s="223"/>
      <c r="M90" s="222" t="s">
        <v>173</v>
      </c>
      <c r="N90" s="222"/>
      <c r="O90" s="222"/>
      <c r="P90" s="41"/>
      <c r="Q90" s="41"/>
    </row>
    <row r="91" spans="1:17" x14ac:dyDescent="0.3">
      <c r="A91" s="56" t="s">
        <v>224</v>
      </c>
      <c r="B91" s="59" t="s">
        <v>225</v>
      </c>
      <c r="C91" s="59"/>
      <c r="D91" s="59"/>
      <c r="E91" s="59" t="s">
        <v>176</v>
      </c>
      <c r="F91" s="59"/>
      <c r="G91" s="258"/>
      <c r="H91" s="258"/>
      <c r="I91" s="258"/>
      <c r="J91" s="258"/>
      <c r="K91" s="258"/>
      <c r="L91" s="258"/>
      <c r="M91" s="258"/>
      <c r="N91" s="258"/>
      <c r="O91" s="258"/>
      <c r="P91" s="41"/>
      <c r="Q91" s="41"/>
    </row>
    <row r="92" spans="1:17" x14ac:dyDescent="0.3">
      <c r="A92" s="56" t="s">
        <v>226</v>
      </c>
      <c r="B92" s="59" t="s">
        <v>227</v>
      </c>
      <c r="C92" s="59"/>
      <c r="D92" s="59"/>
      <c r="E92" s="59"/>
      <c r="F92" s="59"/>
      <c r="G92" s="258"/>
      <c r="H92" s="258"/>
      <c r="I92" s="258"/>
      <c r="J92" s="258"/>
      <c r="K92" s="258"/>
      <c r="L92" s="258"/>
      <c r="M92" s="258"/>
      <c r="N92" s="258"/>
      <c r="O92" s="258"/>
      <c r="P92" s="41"/>
      <c r="Q92" s="41"/>
    </row>
    <row r="93" spans="1:17" x14ac:dyDescent="0.3">
      <c r="A93" s="56" t="s">
        <v>228</v>
      </c>
      <c r="B93" s="59" t="s">
        <v>229</v>
      </c>
      <c r="C93" s="59"/>
      <c r="D93" s="59"/>
      <c r="E93" s="59"/>
      <c r="F93" s="59"/>
      <c r="G93" s="258"/>
      <c r="H93" s="258"/>
      <c r="I93" s="258"/>
      <c r="J93" s="258"/>
      <c r="K93" s="258"/>
      <c r="L93" s="258"/>
      <c r="M93" s="258"/>
      <c r="N93" s="258"/>
      <c r="O93" s="258"/>
      <c r="P93" s="41"/>
      <c r="Q93" s="41"/>
    </row>
    <row r="94" spans="1:17" x14ac:dyDescent="0.3">
      <c r="A94" s="56" t="s">
        <v>230</v>
      </c>
      <c r="B94" s="59"/>
      <c r="C94" s="59"/>
      <c r="D94" s="59"/>
      <c r="E94" s="59"/>
      <c r="F94" s="59"/>
      <c r="G94" s="258"/>
      <c r="H94" s="258"/>
      <c r="I94" s="258"/>
      <c r="J94" s="258"/>
      <c r="K94" s="258"/>
      <c r="L94" s="258"/>
      <c r="M94" s="258"/>
      <c r="N94" s="258"/>
      <c r="O94" s="258"/>
      <c r="P94" s="41"/>
      <c r="Q94" s="41"/>
    </row>
    <row r="95" spans="1:17" x14ac:dyDescent="0.3">
      <c r="A95" s="56" t="s">
        <v>231</v>
      </c>
      <c r="B95" s="59"/>
      <c r="C95" s="59"/>
      <c r="D95" s="59"/>
      <c r="E95" s="59"/>
      <c r="F95" s="59"/>
      <c r="G95" s="258"/>
      <c r="H95" s="258"/>
      <c r="I95" s="258"/>
      <c r="J95" s="258"/>
      <c r="K95" s="258"/>
      <c r="L95" s="258"/>
      <c r="M95" s="258"/>
      <c r="N95" s="258"/>
      <c r="O95" s="258"/>
      <c r="P95" s="41"/>
      <c r="Q95" s="41"/>
    </row>
    <row r="96" spans="1:17" x14ac:dyDescent="0.3">
      <c r="A96" s="56" t="s">
        <v>232</v>
      </c>
      <c r="B96" s="59"/>
      <c r="C96" s="59"/>
      <c r="D96" s="59"/>
      <c r="E96" s="59"/>
      <c r="F96" s="59"/>
      <c r="G96" s="258"/>
      <c r="H96" s="258"/>
      <c r="I96" s="258"/>
      <c r="J96" s="258"/>
      <c r="K96" s="258"/>
      <c r="L96" s="258"/>
      <c r="M96" s="258"/>
      <c r="N96" s="258"/>
      <c r="O96" s="258"/>
      <c r="P96" s="41"/>
      <c r="Q96" s="41"/>
    </row>
    <row r="97" spans="1:17" x14ac:dyDescent="0.3">
      <c r="A97" s="56" t="s">
        <v>233</v>
      </c>
      <c r="B97" s="59"/>
      <c r="C97" s="59"/>
      <c r="D97" s="59"/>
      <c r="E97" s="59"/>
      <c r="F97" s="59"/>
      <c r="G97" s="258"/>
      <c r="H97" s="258"/>
      <c r="I97" s="258"/>
      <c r="J97" s="258"/>
      <c r="K97" s="258"/>
      <c r="L97" s="258"/>
      <c r="M97" s="258"/>
      <c r="N97" s="258"/>
      <c r="O97" s="258"/>
      <c r="P97" s="41"/>
      <c r="Q97" s="41"/>
    </row>
    <row r="98" spans="1:17" x14ac:dyDescent="0.3">
      <c r="A98" s="56" t="s">
        <v>119</v>
      </c>
      <c r="B98" s="59"/>
      <c r="C98" s="59">
        <f>SUM(C95:C97)</f>
        <v>0</v>
      </c>
      <c r="D98" s="59">
        <f>SUM(D95:D97)</f>
        <v>0</v>
      </c>
      <c r="E98" s="41"/>
      <c r="F98" s="41"/>
      <c r="G98" s="41"/>
      <c r="H98" s="41"/>
      <c r="I98" s="41"/>
      <c r="J98" s="41"/>
      <c r="K98" s="41"/>
      <c r="L98" s="41"/>
      <c r="M98" s="41"/>
      <c r="N98" s="41"/>
      <c r="O98" s="41"/>
      <c r="P98" s="41"/>
      <c r="Q98" s="41"/>
    </row>
    <row r="99" spans="1:17" x14ac:dyDescent="0.3">
      <c r="A99" s="41"/>
      <c r="B99" s="41"/>
      <c r="C99" s="41"/>
      <c r="D99" s="41"/>
      <c r="E99" s="41"/>
      <c r="F99" s="41"/>
      <c r="G99" s="41"/>
      <c r="H99" s="41"/>
      <c r="I99" s="41"/>
      <c r="J99" s="41"/>
      <c r="K99" s="41"/>
      <c r="L99" s="41"/>
      <c r="M99" s="41"/>
      <c r="N99" s="41"/>
      <c r="O99" s="41"/>
      <c r="P99" s="41"/>
      <c r="Q99" s="41"/>
    </row>
    <row r="100" spans="1:17" ht="27.6" x14ac:dyDescent="0.3">
      <c r="A100" s="56" t="s">
        <v>94</v>
      </c>
      <c r="B100" s="56" t="s">
        <v>161</v>
      </c>
      <c r="C100" s="56" t="s">
        <v>162</v>
      </c>
      <c r="D100" s="56" t="s">
        <v>223</v>
      </c>
      <c r="E100" s="57" t="s">
        <v>71</v>
      </c>
      <c r="F100" s="58" t="s">
        <v>170</v>
      </c>
      <c r="G100" s="222" t="s">
        <v>172</v>
      </c>
      <c r="H100" s="222"/>
      <c r="I100" s="222"/>
      <c r="J100" s="223" t="s">
        <v>171</v>
      </c>
      <c r="K100" s="223"/>
      <c r="L100" s="223"/>
      <c r="M100" s="222" t="s">
        <v>173</v>
      </c>
      <c r="N100" s="222"/>
      <c r="O100" s="222"/>
      <c r="P100" s="41"/>
      <c r="Q100" s="41"/>
    </row>
    <row r="101" spans="1:17" ht="25.95" customHeight="1" x14ac:dyDescent="0.3">
      <c r="A101" s="56" t="s">
        <v>234</v>
      </c>
      <c r="B101" s="59" t="s">
        <v>235</v>
      </c>
      <c r="C101" s="59"/>
      <c r="D101" s="59"/>
      <c r="E101" s="59" t="s">
        <v>176</v>
      </c>
      <c r="F101" s="59"/>
      <c r="G101" s="258"/>
      <c r="H101" s="258"/>
      <c r="I101" s="258"/>
      <c r="J101" s="258"/>
      <c r="K101" s="258"/>
      <c r="L101" s="258"/>
      <c r="M101" s="258"/>
      <c r="N101" s="258"/>
      <c r="O101" s="258"/>
      <c r="P101" s="41"/>
      <c r="Q101" s="41"/>
    </row>
    <row r="102" spans="1:17" x14ac:dyDescent="0.3">
      <c r="A102" s="56" t="s">
        <v>236</v>
      </c>
      <c r="B102" s="59"/>
      <c r="C102" s="59"/>
      <c r="D102" s="59"/>
      <c r="E102" s="59"/>
      <c r="F102" s="59"/>
      <c r="G102" s="258"/>
      <c r="H102" s="258"/>
      <c r="I102" s="258"/>
      <c r="J102" s="258"/>
      <c r="K102" s="258"/>
      <c r="L102" s="258"/>
      <c r="M102" s="258"/>
      <c r="N102" s="258"/>
      <c r="O102" s="258"/>
      <c r="P102" s="41"/>
      <c r="Q102" s="41"/>
    </row>
    <row r="103" spans="1:17" x14ac:dyDescent="0.3">
      <c r="A103" s="56" t="s">
        <v>236</v>
      </c>
      <c r="B103" s="59"/>
      <c r="C103" s="59"/>
      <c r="D103" s="59"/>
      <c r="E103" s="59"/>
      <c r="F103" s="59"/>
      <c r="G103" s="258"/>
      <c r="H103" s="258"/>
      <c r="I103" s="258"/>
      <c r="J103" s="258"/>
      <c r="K103" s="258"/>
      <c r="L103" s="258"/>
      <c r="M103" s="258"/>
      <c r="N103" s="258"/>
      <c r="O103" s="258"/>
      <c r="P103" s="41"/>
      <c r="Q103" s="41"/>
    </row>
    <row r="104" spans="1:17" x14ac:dyDescent="0.3">
      <c r="A104" s="56" t="s">
        <v>119</v>
      </c>
      <c r="B104" s="59"/>
      <c r="C104" s="59">
        <f>SUM(C101:C103)</f>
        <v>0</v>
      </c>
      <c r="D104" s="59">
        <f>SUM(D101:D103)</f>
        <v>0</v>
      </c>
      <c r="E104" s="41"/>
      <c r="F104" s="41"/>
      <c r="G104" s="41"/>
      <c r="H104" s="41"/>
      <c r="I104" s="41"/>
      <c r="J104" s="41"/>
      <c r="K104" s="41"/>
      <c r="L104" s="41"/>
      <c r="M104" s="41"/>
      <c r="N104" s="41"/>
      <c r="O104" s="41"/>
      <c r="P104" s="41"/>
      <c r="Q104" s="41"/>
    </row>
    <row r="105" spans="1:17" x14ac:dyDescent="0.3">
      <c r="A105" s="41"/>
      <c r="B105" s="41"/>
      <c r="C105" s="41"/>
      <c r="D105" s="41"/>
      <c r="E105" s="41"/>
      <c r="F105" s="41"/>
      <c r="G105" s="41"/>
      <c r="H105" s="41"/>
      <c r="I105" s="41"/>
      <c r="J105" s="41"/>
      <c r="K105" s="41"/>
      <c r="L105" s="41"/>
      <c r="M105" s="41"/>
      <c r="N105" s="41"/>
      <c r="O105" s="41"/>
      <c r="P105" s="41"/>
      <c r="Q105" s="41"/>
    </row>
    <row r="106" spans="1:17" ht="27.6" x14ac:dyDescent="0.3">
      <c r="A106" s="81" t="s">
        <v>237</v>
      </c>
      <c r="B106" s="81" t="s">
        <v>161</v>
      </c>
      <c r="C106" s="81" t="s">
        <v>162</v>
      </c>
      <c r="D106" s="81" t="s">
        <v>223</v>
      </c>
      <c r="E106" s="82" t="s">
        <v>71</v>
      </c>
      <c r="F106" s="83" t="s">
        <v>170</v>
      </c>
      <c r="G106" s="218" t="s">
        <v>172</v>
      </c>
      <c r="H106" s="218"/>
      <c r="I106" s="218"/>
      <c r="J106" s="219" t="s">
        <v>171</v>
      </c>
      <c r="K106" s="219"/>
      <c r="L106" s="219"/>
      <c r="M106" s="218" t="s">
        <v>173</v>
      </c>
      <c r="N106" s="218"/>
      <c r="O106" s="218"/>
      <c r="P106" s="41"/>
      <c r="Q106" s="41"/>
    </row>
    <row r="107" spans="1:17" x14ac:dyDescent="0.3">
      <c r="A107" s="81" t="s">
        <v>238</v>
      </c>
      <c r="B107" s="84"/>
      <c r="C107" s="84"/>
      <c r="D107" s="84"/>
      <c r="E107" s="84"/>
      <c r="F107" s="84"/>
      <c r="G107" s="257"/>
      <c r="H107" s="257"/>
      <c r="I107" s="257"/>
      <c r="J107" s="257"/>
      <c r="K107" s="257"/>
      <c r="L107" s="257"/>
      <c r="M107" s="257"/>
      <c r="N107" s="257"/>
      <c r="O107" s="257"/>
      <c r="P107" s="41"/>
      <c r="Q107" s="41"/>
    </row>
    <row r="108" spans="1:17" x14ac:dyDescent="0.3">
      <c r="A108" s="81" t="s">
        <v>239</v>
      </c>
      <c r="B108" s="84"/>
      <c r="C108" s="84"/>
      <c r="D108" s="84"/>
      <c r="E108" s="84"/>
      <c r="F108" s="84"/>
      <c r="G108" s="257"/>
      <c r="H108" s="257"/>
      <c r="I108" s="257"/>
      <c r="J108" s="257"/>
      <c r="K108" s="257"/>
      <c r="L108" s="257"/>
      <c r="M108" s="257"/>
      <c r="N108" s="257"/>
      <c r="O108" s="257"/>
      <c r="P108" s="41"/>
      <c r="Q108" s="41"/>
    </row>
    <row r="109" spans="1:17" x14ac:dyDescent="0.3">
      <c r="A109" s="81" t="s">
        <v>240</v>
      </c>
      <c r="B109" s="84"/>
      <c r="C109" s="84"/>
      <c r="D109" s="84"/>
      <c r="E109" s="84"/>
      <c r="F109" s="84"/>
      <c r="G109" s="257"/>
      <c r="H109" s="257"/>
      <c r="I109" s="257"/>
      <c r="J109" s="257"/>
      <c r="K109" s="257"/>
      <c r="L109" s="257"/>
      <c r="M109" s="257"/>
      <c r="N109" s="257"/>
      <c r="O109" s="257"/>
      <c r="P109" s="41"/>
      <c r="Q109" s="41"/>
    </row>
    <row r="110" spans="1:17" x14ac:dyDescent="0.3">
      <c r="A110" s="81" t="s">
        <v>241</v>
      </c>
      <c r="B110" s="84"/>
      <c r="C110" s="84"/>
      <c r="D110" s="84"/>
      <c r="E110" s="84"/>
      <c r="F110" s="84"/>
      <c r="G110" s="257"/>
      <c r="H110" s="257"/>
      <c r="I110" s="257"/>
      <c r="J110" s="257"/>
      <c r="K110" s="257"/>
      <c r="L110" s="257"/>
      <c r="M110" s="257"/>
      <c r="N110" s="257"/>
      <c r="O110" s="257"/>
      <c r="P110" s="41"/>
      <c r="Q110" s="41"/>
    </row>
    <row r="111" spans="1:17" x14ac:dyDescent="0.3">
      <c r="A111" s="81"/>
      <c r="B111" s="84"/>
      <c r="C111" s="84"/>
      <c r="D111" s="84"/>
      <c r="E111" s="84"/>
      <c r="F111" s="84"/>
      <c r="G111" s="257"/>
      <c r="H111" s="257"/>
      <c r="I111" s="257"/>
      <c r="J111" s="257"/>
      <c r="K111" s="257"/>
      <c r="L111" s="257"/>
      <c r="M111" s="257"/>
      <c r="N111" s="257"/>
      <c r="O111" s="257"/>
      <c r="P111" s="41"/>
      <c r="Q111" s="41"/>
    </row>
    <row r="112" spans="1:17" x14ac:dyDescent="0.3">
      <c r="A112" s="81"/>
      <c r="B112" s="84"/>
      <c r="C112" s="84"/>
      <c r="D112" s="84"/>
      <c r="E112" s="84"/>
      <c r="F112" s="84"/>
      <c r="G112" s="257"/>
      <c r="H112" s="257"/>
      <c r="I112" s="257"/>
      <c r="J112" s="257"/>
      <c r="K112" s="257"/>
      <c r="L112" s="257"/>
      <c r="M112" s="257"/>
      <c r="N112" s="257"/>
      <c r="O112" s="257"/>
      <c r="P112" s="41"/>
      <c r="Q112" s="41"/>
    </row>
    <row r="113" spans="1:17" x14ac:dyDescent="0.3">
      <c r="A113" s="87" t="s">
        <v>242</v>
      </c>
      <c r="B113" s="84"/>
      <c r="C113" s="84"/>
      <c r="D113" s="84"/>
      <c r="E113" s="84"/>
      <c r="F113" s="84"/>
      <c r="G113" s="257"/>
      <c r="H113" s="257"/>
      <c r="I113" s="257"/>
      <c r="J113" s="257"/>
      <c r="K113" s="257"/>
      <c r="L113" s="257"/>
      <c r="M113" s="257"/>
      <c r="N113" s="257"/>
      <c r="O113" s="257"/>
      <c r="P113" s="41"/>
      <c r="Q113" s="41"/>
    </row>
    <row r="114" spans="1:17" ht="15" thickBot="1" x14ac:dyDescent="0.35">
      <c r="A114" s="41"/>
      <c r="B114" s="41"/>
      <c r="C114" s="41"/>
      <c r="D114" s="41"/>
      <c r="E114" s="41"/>
      <c r="F114" s="41"/>
      <c r="G114" s="41"/>
      <c r="H114" s="41"/>
      <c r="I114" s="41"/>
      <c r="J114" s="41"/>
      <c r="K114" s="41"/>
      <c r="L114" s="41"/>
      <c r="M114" s="41"/>
      <c r="N114" s="41"/>
      <c r="O114" s="41"/>
      <c r="P114" s="41"/>
      <c r="Q114" s="41"/>
    </row>
    <row r="115" spans="1:17" ht="15" thickBot="1" x14ac:dyDescent="0.35">
      <c r="A115" s="76" t="s">
        <v>243</v>
      </c>
      <c r="B115" s="77"/>
      <c r="C115" s="77"/>
      <c r="D115" s="77"/>
      <c r="E115" s="77"/>
      <c r="F115" s="77"/>
      <c r="G115" s="77"/>
      <c r="H115" s="77"/>
      <c r="I115" s="77"/>
      <c r="J115" s="77"/>
      <c r="K115" s="77"/>
      <c r="L115" s="77"/>
      <c r="M115" s="77"/>
      <c r="N115" s="77"/>
      <c r="O115" s="77"/>
      <c r="P115" s="78"/>
      <c r="Q115" s="41"/>
    </row>
    <row r="116" spans="1:17" x14ac:dyDescent="0.3">
      <c r="A116" s="41"/>
      <c r="B116" s="41"/>
      <c r="C116" s="41"/>
      <c r="D116" s="41"/>
      <c r="E116" s="41"/>
      <c r="F116" s="41"/>
      <c r="G116" s="41"/>
      <c r="H116" s="41"/>
      <c r="I116" s="41"/>
      <c r="J116" s="41"/>
      <c r="K116" s="41"/>
      <c r="L116" s="41"/>
      <c r="M116" s="41"/>
      <c r="N116" s="41"/>
      <c r="O116" s="41"/>
      <c r="P116" s="41"/>
      <c r="Q116" s="41"/>
    </row>
    <row r="117" spans="1:17" s="1" customFormat="1" ht="28.8" x14ac:dyDescent="0.3">
      <c r="A117" s="60" t="s">
        <v>244</v>
      </c>
      <c r="B117" s="60" t="s">
        <v>245</v>
      </c>
      <c r="C117" s="60" t="s">
        <v>69</v>
      </c>
      <c r="D117" s="60" t="s">
        <v>193</v>
      </c>
      <c r="E117" s="60" t="s">
        <v>246</v>
      </c>
      <c r="F117" s="60" t="s">
        <v>247</v>
      </c>
      <c r="G117" s="60" t="s">
        <v>248</v>
      </c>
      <c r="H117" s="217" t="s">
        <v>249</v>
      </c>
      <c r="I117" s="217"/>
      <c r="J117" s="217"/>
      <c r="K117" s="216" t="s">
        <v>173</v>
      </c>
      <c r="L117" s="216"/>
      <c r="M117" s="216"/>
      <c r="N117" s="216" t="s">
        <v>250</v>
      </c>
      <c r="O117" s="216"/>
      <c r="P117" s="216"/>
      <c r="Q117" s="61"/>
    </row>
    <row r="118" spans="1:17" ht="34.950000000000003" customHeight="1" x14ac:dyDescent="0.3">
      <c r="A118" s="80" t="s">
        <v>251</v>
      </c>
      <c r="B118" s="63" t="s">
        <v>252</v>
      </c>
      <c r="C118" s="62" t="s">
        <v>253</v>
      </c>
      <c r="D118" s="62">
        <v>1998</v>
      </c>
      <c r="E118" s="62" t="s">
        <v>254</v>
      </c>
      <c r="F118" s="62" t="s">
        <v>255</v>
      </c>
      <c r="G118" s="62" t="s">
        <v>256</v>
      </c>
      <c r="H118" s="255"/>
      <c r="I118" s="255"/>
      <c r="J118" s="255"/>
      <c r="K118" s="255"/>
      <c r="L118" s="255"/>
      <c r="M118" s="255"/>
      <c r="N118" s="255"/>
      <c r="O118" s="255"/>
      <c r="P118" s="255"/>
      <c r="Q118" s="41"/>
    </row>
    <row r="119" spans="1:17" ht="33" customHeight="1" x14ac:dyDescent="0.3">
      <c r="A119" s="80" t="s">
        <v>257</v>
      </c>
      <c r="B119" s="63" t="s">
        <v>258</v>
      </c>
      <c r="C119" s="62" t="s">
        <v>259</v>
      </c>
      <c r="D119" s="62" t="s">
        <v>260</v>
      </c>
      <c r="E119" s="62"/>
      <c r="F119" s="62"/>
      <c r="G119" s="62"/>
      <c r="H119" s="255"/>
      <c r="I119" s="255"/>
      <c r="J119" s="255"/>
      <c r="K119" s="256"/>
      <c r="L119" s="256"/>
      <c r="M119" s="256"/>
      <c r="N119" s="255"/>
      <c r="O119" s="255"/>
      <c r="P119" s="255"/>
      <c r="Q119" s="41"/>
    </row>
    <row r="120" spans="1:17" ht="34.950000000000003" customHeight="1" x14ac:dyDescent="0.3">
      <c r="A120" s="80" t="s">
        <v>261</v>
      </c>
      <c r="B120" s="63" t="s">
        <v>262</v>
      </c>
      <c r="C120" s="62" t="s">
        <v>263</v>
      </c>
      <c r="D120" s="62" t="s">
        <v>260</v>
      </c>
      <c r="E120" s="62" t="s">
        <v>264</v>
      </c>
      <c r="F120" s="62" t="s">
        <v>255</v>
      </c>
      <c r="G120" s="62"/>
      <c r="H120" s="251" t="s">
        <v>265</v>
      </c>
      <c r="I120" s="251"/>
      <c r="J120" s="251"/>
      <c r="K120" s="254" t="s">
        <v>266</v>
      </c>
      <c r="L120" s="254"/>
      <c r="M120" s="254"/>
      <c r="N120" s="251" t="s">
        <v>267</v>
      </c>
      <c r="O120" s="251"/>
      <c r="P120" s="251"/>
      <c r="Q120" s="41"/>
    </row>
    <row r="121" spans="1:17" x14ac:dyDescent="0.3">
      <c r="A121" s="41"/>
      <c r="B121" s="41"/>
      <c r="C121" s="41"/>
      <c r="D121" s="41"/>
      <c r="E121" s="41"/>
      <c r="F121" s="41"/>
      <c r="G121" s="41"/>
      <c r="H121" s="41"/>
      <c r="I121" s="41"/>
      <c r="J121" s="41"/>
      <c r="K121" s="41"/>
      <c r="L121" s="41"/>
      <c r="M121" s="41"/>
      <c r="N121" s="41"/>
      <c r="O121" s="41"/>
      <c r="P121" s="41"/>
      <c r="Q121" s="41"/>
    </row>
    <row r="122" spans="1:17" ht="28.8" x14ac:dyDescent="0.3">
      <c r="A122" s="64" t="s">
        <v>268</v>
      </c>
      <c r="B122" s="213" t="s">
        <v>245</v>
      </c>
      <c r="C122" s="213"/>
      <c r="D122" s="64" t="s">
        <v>193</v>
      </c>
      <c r="E122" s="64" t="s">
        <v>269</v>
      </c>
      <c r="F122" s="64" t="s">
        <v>270</v>
      </c>
      <c r="G122" s="65" t="s">
        <v>248</v>
      </c>
      <c r="H122" s="214" t="s">
        <v>249</v>
      </c>
      <c r="I122" s="214"/>
      <c r="J122" s="214"/>
      <c r="K122" s="215" t="s">
        <v>173</v>
      </c>
      <c r="L122" s="215"/>
      <c r="M122" s="215"/>
      <c r="N122" s="215" t="s">
        <v>250</v>
      </c>
      <c r="O122" s="215"/>
      <c r="P122" s="215"/>
      <c r="Q122" s="41"/>
    </row>
    <row r="123" spans="1:17" ht="41.4" customHeight="1" x14ac:dyDescent="0.3">
      <c r="A123" s="64" t="s">
        <v>271</v>
      </c>
      <c r="B123" s="252" t="s">
        <v>272</v>
      </c>
      <c r="C123" s="252"/>
      <c r="D123" s="66" t="s">
        <v>273</v>
      </c>
      <c r="E123" s="66" t="s">
        <v>274</v>
      </c>
      <c r="F123" s="66" t="s">
        <v>275</v>
      </c>
      <c r="G123" s="66">
        <v>2016</v>
      </c>
      <c r="H123" s="253" t="s">
        <v>276</v>
      </c>
      <c r="I123" s="253"/>
      <c r="J123" s="253"/>
      <c r="K123" s="253" t="s">
        <v>277</v>
      </c>
      <c r="L123" s="253"/>
      <c r="M123" s="253"/>
      <c r="N123" s="253" t="s">
        <v>278</v>
      </c>
      <c r="O123" s="253"/>
      <c r="P123" s="253"/>
      <c r="Q123" s="41"/>
    </row>
    <row r="124" spans="1:17" ht="45" customHeight="1" x14ac:dyDescent="0.3">
      <c r="A124" s="64" t="s">
        <v>279</v>
      </c>
      <c r="B124" s="252" t="s">
        <v>280</v>
      </c>
      <c r="C124" s="252"/>
      <c r="D124" s="66" t="s">
        <v>281</v>
      </c>
      <c r="E124" s="66" t="s">
        <v>282</v>
      </c>
      <c r="F124" s="66"/>
      <c r="G124" s="66">
        <v>2010</v>
      </c>
      <c r="H124" s="253" t="s">
        <v>283</v>
      </c>
      <c r="I124" s="253"/>
      <c r="J124" s="253"/>
      <c r="K124" s="253" t="s">
        <v>284</v>
      </c>
      <c r="L124" s="253"/>
      <c r="M124" s="253"/>
      <c r="N124" s="253"/>
      <c r="O124" s="253"/>
      <c r="P124" s="253"/>
      <c r="Q124" s="41"/>
    </row>
    <row r="125" spans="1:17" x14ac:dyDescent="0.3">
      <c r="H125" s="211"/>
      <c r="I125" s="211"/>
      <c r="J125" s="211"/>
      <c r="K125" s="211"/>
      <c r="L125" s="211"/>
      <c r="M125" s="211"/>
      <c r="N125" s="211"/>
      <c r="O125" s="211"/>
      <c r="P125" s="211"/>
    </row>
    <row r="126" spans="1:17" s="1" customFormat="1" ht="28.8" x14ac:dyDescent="0.3">
      <c r="A126" s="60" t="s">
        <v>285</v>
      </c>
      <c r="B126" s="60" t="s">
        <v>245</v>
      </c>
      <c r="C126" s="60" t="s">
        <v>69</v>
      </c>
      <c r="D126" s="60" t="s">
        <v>193</v>
      </c>
      <c r="E126" s="60" t="s">
        <v>269</v>
      </c>
      <c r="F126" s="60" t="s">
        <v>286</v>
      </c>
      <c r="G126" s="60" t="s">
        <v>248</v>
      </c>
      <c r="H126" s="217" t="s">
        <v>249</v>
      </c>
      <c r="I126" s="217"/>
      <c r="J126" s="217"/>
      <c r="K126" s="216" t="s">
        <v>173</v>
      </c>
      <c r="L126" s="216"/>
      <c r="M126" s="216"/>
      <c r="N126" s="216" t="s">
        <v>250</v>
      </c>
      <c r="O126" s="216"/>
      <c r="P126" s="216"/>
      <c r="Q126" s="61"/>
    </row>
    <row r="127" spans="1:17" ht="42.6" customHeight="1" x14ac:dyDescent="0.3">
      <c r="A127" s="85" t="s">
        <v>287</v>
      </c>
      <c r="B127" s="63" t="s">
        <v>288</v>
      </c>
      <c r="C127" s="62" t="s">
        <v>289</v>
      </c>
      <c r="D127" s="62" t="s">
        <v>290</v>
      </c>
      <c r="E127" s="62" t="s">
        <v>291</v>
      </c>
      <c r="F127" s="62" t="s">
        <v>292</v>
      </c>
      <c r="G127" s="62" t="s">
        <v>256</v>
      </c>
      <c r="H127" s="251" t="s">
        <v>293</v>
      </c>
      <c r="I127" s="251"/>
      <c r="J127" s="251"/>
      <c r="K127" s="251" t="s">
        <v>294</v>
      </c>
      <c r="L127" s="251"/>
      <c r="M127" s="251"/>
      <c r="N127" s="251"/>
      <c r="O127" s="251"/>
      <c r="P127" s="251"/>
      <c r="Q127" s="41"/>
    </row>
    <row r="128" spans="1:17" ht="33" customHeight="1" x14ac:dyDescent="0.3">
      <c r="A128" s="85" t="s">
        <v>295</v>
      </c>
      <c r="B128" s="171"/>
      <c r="C128" s="62"/>
      <c r="D128" s="62"/>
      <c r="E128" s="62"/>
      <c r="F128" s="62"/>
      <c r="G128" s="62"/>
      <c r="H128" s="251"/>
      <c r="I128" s="251"/>
      <c r="J128" s="251"/>
      <c r="K128" s="251"/>
      <c r="L128" s="251"/>
      <c r="M128" s="251"/>
      <c r="N128" s="251"/>
      <c r="O128" s="251"/>
      <c r="P128" s="251"/>
      <c r="Q128" s="41"/>
    </row>
    <row r="129" spans="1:17" ht="34.950000000000003" customHeight="1" x14ac:dyDescent="0.3">
      <c r="A129" s="85" t="s">
        <v>296</v>
      </c>
      <c r="B129" s="171"/>
      <c r="C129" s="62"/>
      <c r="D129" s="62"/>
      <c r="E129" s="62"/>
      <c r="F129" s="62"/>
      <c r="G129" s="62"/>
      <c r="H129" s="251"/>
      <c r="I129" s="251"/>
      <c r="J129" s="251"/>
      <c r="K129" s="251"/>
      <c r="L129" s="251"/>
      <c r="M129" s="251"/>
      <c r="N129" s="251"/>
      <c r="O129" s="251"/>
      <c r="P129" s="251"/>
      <c r="Q129" s="41"/>
    </row>
    <row r="130" spans="1:17" ht="34.950000000000003" customHeight="1" x14ac:dyDescent="0.3">
      <c r="A130" s="85" t="s">
        <v>297</v>
      </c>
      <c r="B130" s="171"/>
      <c r="C130" s="62"/>
      <c r="D130" s="62"/>
      <c r="E130" s="62"/>
      <c r="F130" s="62"/>
      <c r="G130" s="62"/>
      <c r="H130" s="251"/>
      <c r="I130" s="251"/>
      <c r="J130" s="251"/>
      <c r="K130" s="251"/>
      <c r="L130" s="251"/>
      <c r="M130" s="251"/>
      <c r="N130" s="251"/>
      <c r="O130" s="251"/>
      <c r="P130" s="251"/>
      <c r="Q130" s="41"/>
    </row>
    <row r="131" spans="1:17" ht="34.950000000000003" customHeight="1" x14ac:dyDescent="0.3">
      <c r="A131" s="85" t="s">
        <v>298</v>
      </c>
      <c r="B131" s="171"/>
      <c r="C131" s="62"/>
      <c r="D131" s="62"/>
      <c r="E131" s="62"/>
      <c r="F131" s="62"/>
      <c r="G131" s="62"/>
      <c r="H131" s="251"/>
      <c r="I131" s="251"/>
      <c r="J131" s="251"/>
      <c r="K131" s="251"/>
      <c r="L131" s="251"/>
      <c r="M131" s="251"/>
      <c r="N131" s="251"/>
      <c r="O131" s="251"/>
      <c r="P131" s="251"/>
      <c r="Q131" s="41"/>
    </row>
    <row r="132" spans="1:17" ht="34.950000000000003" customHeight="1" x14ac:dyDescent="0.3">
      <c r="A132" s="85" t="s">
        <v>299</v>
      </c>
      <c r="B132" s="171"/>
      <c r="C132" s="62"/>
      <c r="D132" s="62"/>
      <c r="E132" s="62"/>
      <c r="F132" s="62"/>
      <c r="G132" s="62"/>
      <c r="H132" s="251"/>
      <c r="I132" s="251"/>
      <c r="J132" s="251"/>
      <c r="K132" s="251"/>
      <c r="L132" s="251"/>
      <c r="M132" s="251"/>
      <c r="N132" s="251"/>
      <c r="O132" s="251"/>
      <c r="P132" s="251"/>
      <c r="Q132" s="41"/>
    </row>
    <row r="133" spans="1:17" ht="66" customHeight="1" x14ac:dyDescent="0.3">
      <c r="A133" s="86" t="s">
        <v>242</v>
      </c>
      <c r="B133" s="171"/>
      <c r="C133" s="62"/>
      <c r="D133" s="62"/>
      <c r="E133" s="62"/>
      <c r="F133" s="62"/>
      <c r="G133" s="62"/>
      <c r="H133" s="251"/>
      <c r="I133" s="251"/>
      <c r="J133" s="251"/>
      <c r="K133" s="251"/>
      <c r="L133" s="251"/>
      <c r="M133" s="251"/>
      <c r="N133" s="251"/>
      <c r="O133" s="251"/>
      <c r="P133" s="251"/>
      <c r="Q133" s="41"/>
    </row>
  </sheetData>
  <mergeCells count="192">
    <mergeCell ref="E39:F39"/>
    <mergeCell ref="E42:F42"/>
    <mergeCell ref="E43:F43"/>
    <mergeCell ref="L58:N58"/>
    <mergeCell ref="O58:Q58"/>
    <mergeCell ref="R58:T58"/>
    <mergeCell ref="B3:E3"/>
    <mergeCell ref="D6:E6"/>
    <mergeCell ref="D7:E7"/>
    <mergeCell ref="B13:E13"/>
    <mergeCell ref="A15:B15"/>
    <mergeCell ref="E38:F38"/>
    <mergeCell ref="L61:N61"/>
    <mergeCell ref="O61:Q61"/>
    <mergeCell ref="R61:T61"/>
    <mergeCell ref="L62:N62"/>
    <mergeCell ref="O62:Q62"/>
    <mergeCell ref="R62:T62"/>
    <mergeCell ref="L59:N59"/>
    <mergeCell ref="O59:Q59"/>
    <mergeCell ref="R59:T59"/>
    <mergeCell ref="L60:N60"/>
    <mergeCell ref="O60:Q60"/>
    <mergeCell ref="R60:T60"/>
    <mergeCell ref="G67:I67"/>
    <mergeCell ref="J67:L67"/>
    <mergeCell ref="M67:O67"/>
    <mergeCell ref="G68:I68"/>
    <mergeCell ref="J68:L68"/>
    <mergeCell ref="M68:O68"/>
    <mergeCell ref="L63:N63"/>
    <mergeCell ref="O63:Q63"/>
    <mergeCell ref="R63:T63"/>
    <mergeCell ref="G66:I66"/>
    <mergeCell ref="J66:L66"/>
    <mergeCell ref="M66:O66"/>
    <mergeCell ref="G71:I71"/>
    <mergeCell ref="J71:L71"/>
    <mergeCell ref="M71:O71"/>
    <mergeCell ref="G74:I74"/>
    <mergeCell ref="J74:L74"/>
    <mergeCell ref="M74:O74"/>
    <mergeCell ref="G69:I69"/>
    <mergeCell ref="J69:L69"/>
    <mergeCell ref="M69:O69"/>
    <mergeCell ref="G70:I70"/>
    <mergeCell ref="J70:L70"/>
    <mergeCell ref="M70:O70"/>
    <mergeCell ref="G77:I77"/>
    <mergeCell ref="J77:L77"/>
    <mergeCell ref="M77:O77"/>
    <mergeCell ref="G78:I78"/>
    <mergeCell ref="J78:L78"/>
    <mergeCell ref="M78:O78"/>
    <mergeCell ref="G75:I75"/>
    <mergeCell ref="J75:L75"/>
    <mergeCell ref="M75:O75"/>
    <mergeCell ref="G76:I76"/>
    <mergeCell ref="J76:L76"/>
    <mergeCell ref="M76:O76"/>
    <mergeCell ref="G83:I83"/>
    <mergeCell ref="J83:L83"/>
    <mergeCell ref="M83:O83"/>
    <mergeCell ref="G84:I84"/>
    <mergeCell ref="J84:L84"/>
    <mergeCell ref="M84:O84"/>
    <mergeCell ref="G79:I79"/>
    <mergeCell ref="J79:L79"/>
    <mergeCell ref="M79:O79"/>
    <mergeCell ref="G82:I82"/>
    <mergeCell ref="J82:L82"/>
    <mergeCell ref="M82:O82"/>
    <mergeCell ref="G87:I87"/>
    <mergeCell ref="J87:L87"/>
    <mergeCell ref="M87:O87"/>
    <mergeCell ref="G90:I90"/>
    <mergeCell ref="J90:L90"/>
    <mergeCell ref="M90:O90"/>
    <mergeCell ref="G85:I85"/>
    <mergeCell ref="J85:L85"/>
    <mergeCell ref="M85:O85"/>
    <mergeCell ref="G86:I86"/>
    <mergeCell ref="J86:L86"/>
    <mergeCell ref="M86:O86"/>
    <mergeCell ref="G93:I93"/>
    <mergeCell ref="J93:L93"/>
    <mergeCell ref="M93:O93"/>
    <mergeCell ref="G94:I94"/>
    <mergeCell ref="J94:L94"/>
    <mergeCell ref="M94:O94"/>
    <mergeCell ref="G91:I91"/>
    <mergeCell ref="J91:L91"/>
    <mergeCell ref="M91:O91"/>
    <mergeCell ref="G92:I92"/>
    <mergeCell ref="J92:L92"/>
    <mergeCell ref="M92:O92"/>
    <mergeCell ref="G97:I97"/>
    <mergeCell ref="J97:L97"/>
    <mergeCell ref="M97:O97"/>
    <mergeCell ref="G100:I100"/>
    <mergeCell ref="J100:L100"/>
    <mergeCell ref="M100:O100"/>
    <mergeCell ref="G95:I95"/>
    <mergeCell ref="J95:L95"/>
    <mergeCell ref="M95:O95"/>
    <mergeCell ref="G96:I96"/>
    <mergeCell ref="J96:L96"/>
    <mergeCell ref="M96:O96"/>
    <mergeCell ref="G103:I103"/>
    <mergeCell ref="J103:L103"/>
    <mergeCell ref="M103:O103"/>
    <mergeCell ref="G106:I106"/>
    <mergeCell ref="J106:L106"/>
    <mergeCell ref="M106:O106"/>
    <mergeCell ref="G101:I101"/>
    <mergeCell ref="J101:L101"/>
    <mergeCell ref="M101:O101"/>
    <mergeCell ref="G102:I102"/>
    <mergeCell ref="J102:L102"/>
    <mergeCell ref="M102:O102"/>
    <mergeCell ref="G109:I109"/>
    <mergeCell ref="J109:L109"/>
    <mergeCell ref="M109:O109"/>
    <mergeCell ref="G110:I110"/>
    <mergeCell ref="J110:L110"/>
    <mergeCell ref="M110:O110"/>
    <mergeCell ref="G107:I107"/>
    <mergeCell ref="J107:L107"/>
    <mergeCell ref="M107:O107"/>
    <mergeCell ref="G108:I108"/>
    <mergeCell ref="J108:L108"/>
    <mergeCell ref="M108:O108"/>
    <mergeCell ref="G113:I113"/>
    <mergeCell ref="J113:L113"/>
    <mergeCell ref="M113:O113"/>
    <mergeCell ref="H117:J117"/>
    <mergeCell ref="K117:M117"/>
    <mergeCell ref="N117:P117"/>
    <mergeCell ref="G111:I111"/>
    <mergeCell ref="J111:L111"/>
    <mergeCell ref="M111:O111"/>
    <mergeCell ref="G112:I112"/>
    <mergeCell ref="J112:L112"/>
    <mergeCell ref="M112:O112"/>
    <mergeCell ref="H120:J120"/>
    <mergeCell ref="K120:M120"/>
    <mergeCell ref="N120:P120"/>
    <mergeCell ref="B122:C122"/>
    <mergeCell ref="H122:J122"/>
    <mergeCell ref="K122:M122"/>
    <mergeCell ref="N122:P122"/>
    <mergeCell ref="H118:J118"/>
    <mergeCell ref="K118:M118"/>
    <mergeCell ref="N118:P118"/>
    <mergeCell ref="H119:J119"/>
    <mergeCell ref="K119:M119"/>
    <mergeCell ref="N119:P119"/>
    <mergeCell ref="H125:J125"/>
    <mergeCell ref="K125:M125"/>
    <mergeCell ref="N125:P125"/>
    <mergeCell ref="H126:J126"/>
    <mergeCell ref="K126:M126"/>
    <mergeCell ref="N126:P126"/>
    <mergeCell ref="B123:C123"/>
    <mergeCell ref="H123:J123"/>
    <mergeCell ref="K123:M123"/>
    <mergeCell ref="N123:P123"/>
    <mergeCell ref="B124:C124"/>
    <mergeCell ref="H124:J124"/>
    <mergeCell ref="K124:M124"/>
    <mergeCell ref="N124:P124"/>
    <mergeCell ref="H129:J129"/>
    <mergeCell ref="K129:M129"/>
    <mergeCell ref="N129:P129"/>
    <mergeCell ref="H130:J130"/>
    <mergeCell ref="K130:M130"/>
    <mergeCell ref="N130:P130"/>
    <mergeCell ref="H127:J127"/>
    <mergeCell ref="K127:M127"/>
    <mergeCell ref="N127:P127"/>
    <mergeCell ref="H128:J128"/>
    <mergeCell ref="K128:M128"/>
    <mergeCell ref="N128:P128"/>
    <mergeCell ref="H133:J133"/>
    <mergeCell ref="K133:M133"/>
    <mergeCell ref="N133:P133"/>
    <mergeCell ref="H131:J131"/>
    <mergeCell ref="K131:M131"/>
    <mergeCell ref="N131:P131"/>
    <mergeCell ref="H132:J132"/>
    <mergeCell ref="K132:M132"/>
    <mergeCell ref="N132:P132"/>
  </mergeCells>
  <conditionalFormatting sqref="D32:D36">
    <cfRule type="colorScale" priority="1">
      <colorScale>
        <cfvo type="min"/>
        <cfvo type="num" val="0"/>
        <cfvo type="max"/>
        <color rgb="FF63BE7B"/>
        <color rgb="FFFCFCFF"/>
        <color rgb="FFF8696B"/>
      </colorScale>
    </cfRule>
  </conditionalFormatting>
  <conditionalFormatting sqref="E42:F42">
    <cfRule type="colorScale" priority="4">
      <colorScale>
        <cfvo type="min"/>
        <cfvo type="percentile" val="50"/>
        <cfvo type="max"/>
        <color rgb="FF63BE7B"/>
        <color rgb="FFFCFCFF"/>
        <color rgb="FFF8696B"/>
      </colorScale>
    </cfRule>
  </conditionalFormatting>
  <conditionalFormatting sqref="E39:F39">
    <cfRule type="colorScale" priority="3">
      <colorScale>
        <cfvo type="min"/>
        <cfvo type="percentile" val="50"/>
        <cfvo type="max"/>
        <color rgb="FFF8696B"/>
        <color rgb="FFFCFCFF"/>
        <color rgb="FF63BE7B"/>
      </colorScale>
    </cfRule>
  </conditionalFormatting>
  <conditionalFormatting sqref="D25:D29">
    <cfRule type="colorScale" priority="2">
      <colorScale>
        <cfvo type="min"/>
        <cfvo type="num" val="0"/>
        <cfvo type="max"/>
        <color rgb="FF63BE7B"/>
        <color rgb="FFFCFCFF"/>
        <color rgb="FFF8696B"/>
      </colorScale>
    </cfRule>
  </conditionalFormatting>
  <hyperlinks>
    <hyperlink ref="D7" r:id="rId1" xr:uid="{B4D306E9-69B6-4686-9CBC-B4C19BD16A4A}"/>
  </hyperlinks>
  <pageMargins left="0.7" right="0.7" top="0.78740157499999996" bottom="0.78740157499999996" header="0.3" footer="0.3"/>
  <pageSetup paperSize="9" orientation="portrait" horizontalDpi="0" verticalDpi="0"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90D7-58AF-43C4-93E8-C58BBA107F87}">
  <sheetPr>
    <tabColor theme="9" tint="0.79998168889431442"/>
  </sheetPr>
  <dimension ref="A1:Z133"/>
  <sheetViews>
    <sheetView zoomScaleNormal="100" workbookViewId="0">
      <selection activeCell="A56" sqref="A56:T133"/>
    </sheetView>
  </sheetViews>
  <sheetFormatPr baseColWidth="10" defaultColWidth="11.44140625" defaultRowHeight="14.4" x14ac:dyDescent="0.3"/>
  <cols>
    <col min="1" max="1" width="26.6640625" customWidth="1"/>
    <col min="2" max="2" width="30.44140625" customWidth="1"/>
    <col min="3" max="3" width="15.109375" customWidth="1"/>
    <col min="4" max="4" width="26" bestFit="1" customWidth="1"/>
    <col min="5" max="5" width="16.44140625" customWidth="1"/>
    <col min="6" max="6" width="20.44140625" bestFit="1" customWidth="1"/>
    <col min="7" max="7" width="13.44140625" customWidth="1"/>
    <col min="11" max="11" width="12.5546875" customWidth="1"/>
  </cols>
  <sheetData>
    <row r="1" spans="1:5" x14ac:dyDescent="0.3">
      <c r="A1" t="s">
        <v>100</v>
      </c>
      <c r="B1" s="92" t="s">
        <v>300</v>
      </c>
      <c r="C1" s="91"/>
      <c r="D1" s="91"/>
    </row>
    <row r="3" spans="1:5" x14ac:dyDescent="0.3">
      <c r="A3" s="19" t="s">
        <v>74</v>
      </c>
      <c r="B3" s="239" t="s">
        <v>304</v>
      </c>
      <c r="C3" s="240"/>
      <c r="D3" s="240"/>
      <c r="E3" s="241"/>
    </row>
    <row r="4" spans="1:5" x14ac:dyDescent="0.3">
      <c r="A4" s="19" t="s">
        <v>103</v>
      </c>
      <c r="B4" s="19" t="s">
        <v>305</v>
      </c>
      <c r="C4" s="19" t="s">
        <v>104</v>
      </c>
      <c r="D4" s="19" t="s">
        <v>77</v>
      </c>
      <c r="E4" s="19" t="s">
        <v>78</v>
      </c>
    </row>
    <row r="5" spans="1:5" x14ac:dyDescent="0.3">
      <c r="A5" s="19"/>
      <c r="B5" s="16" t="s">
        <v>105</v>
      </c>
      <c r="C5" s="8">
        <v>11</v>
      </c>
      <c r="D5" s="8" t="s">
        <v>106</v>
      </c>
      <c r="E5" s="8">
        <v>12345</v>
      </c>
    </row>
    <row r="6" spans="1:5" x14ac:dyDescent="0.3">
      <c r="A6" s="19" t="s">
        <v>107</v>
      </c>
      <c r="B6" s="19" t="s">
        <v>108</v>
      </c>
      <c r="C6" s="19" t="s">
        <v>109</v>
      </c>
      <c r="D6" s="242" t="s">
        <v>110</v>
      </c>
      <c r="E6" s="243"/>
    </row>
    <row r="7" spans="1:5" x14ac:dyDescent="0.3">
      <c r="A7" s="19"/>
      <c r="B7" s="16" t="s">
        <v>111</v>
      </c>
      <c r="C7" s="8" t="s">
        <v>112</v>
      </c>
      <c r="D7" s="244" t="s">
        <v>113</v>
      </c>
      <c r="E7" s="241"/>
    </row>
    <row r="8" spans="1:5" x14ac:dyDescent="0.3">
      <c r="A8" s="19" t="s">
        <v>79</v>
      </c>
      <c r="B8" s="8" t="s">
        <v>114</v>
      </c>
      <c r="C8" s="19" t="s">
        <v>115</v>
      </c>
      <c r="D8" s="8">
        <v>1234</v>
      </c>
      <c r="E8" s="19" t="s">
        <v>116</v>
      </c>
    </row>
    <row r="9" spans="1:5" x14ac:dyDescent="0.3">
      <c r="A9" s="19" t="s">
        <v>80</v>
      </c>
      <c r="B9" s="8"/>
      <c r="C9" s="19" t="s">
        <v>115</v>
      </c>
      <c r="D9" s="8"/>
      <c r="E9" s="19" t="s">
        <v>116</v>
      </c>
    </row>
    <row r="10" spans="1:5" ht="15" customHeight="1" x14ac:dyDescent="0.3">
      <c r="A10" s="19" t="s">
        <v>81</v>
      </c>
      <c r="B10" s="8"/>
      <c r="C10" s="19" t="s">
        <v>115</v>
      </c>
      <c r="D10" s="8"/>
      <c r="E10" s="19" t="s">
        <v>116</v>
      </c>
    </row>
    <row r="11" spans="1:5" x14ac:dyDescent="0.3">
      <c r="A11" s="19"/>
      <c r="B11" s="19"/>
      <c r="C11" s="19" t="s">
        <v>119</v>
      </c>
      <c r="D11" s="19">
        <f>SUM(D8:D10)</f>
        <v>1234</v>
      </c>
      <c r="E11" s="19" t="s">
        <v>116</v>
      </c>
    </row>
    <row r="12" spans="1:5" x14ac:dyDescent="0.3">
      <c r="A12" s="19" t="s">
        <v>120</v>
      </c>
      <c r="B12" s="8">
        <v>1990</v>
      </c>
      <c r="C12" s="88"/>
      <c r="D12" s="88"/>
      <c r="E12" s="89"/>
    </row>
    <row r="13" spans="1:5" ht="45" customHeight="1" x14ac:dyDescent="0.3">
      <c r="A13" s="90" t="s">
        <v>121</v>
      </c>
      <c r="B13" s="236" t="s">
        <v>122</v>
      </c>
      <c r="C13" s="237"/>
      <c r="D13" s="237"/>
      <c r="E13" s="238"/>
    </row>
    <row r="15" spans="1:5" x14ac:dyDescent="0.3">
      <c r="A15" s="248" t="s">
        <v>123</v>
      </c>
      <c r="B15" s="248"/>
    </row>
    <row r="16" spans="1:5" x14ac:dyDescent="0.3">
      <c r="A16" s="15" t="s">
        <v>89</v>
      </c>
      <c r="B16" s="93">
        <f>IF(MAX(E59:E63)=0,$B$12,MAX(E59:E63))</f>
        <v>1990</v>
      </c>
    </row>
    <row r="17" spans="1:22" x14ac:dyDescent="0.3">
      <c r="A17" s="15" t="s">
        <v>124</v>
      </c>
      <c r="B17" s="93">
        <f>IF(MAX(E67:E71)=0,$B$12,MAX(E67:E71))</f>
        <v>1990</v>
      </c>
    </row>
    <row r="18" spans="1:22" x14ac:dyDescent="0.3">
      <c r="A18" s="15" t="s">
        <v>91</v>
      </c>
      <c r="B18" s="93">
        <f>IF(MAX(D75:D79)=0,$B$12,MAX(D75:D79))</f>
        <v>1990</v>
      </c>
    </row>
    <row r="19" spans="1:22" x14ac:dyDescent="0.3">
      <c r="A19" s="15" t="s">
        <v>92</v>
      </c>
      <c r="B19" s="93">
        <f>IF(MAX(E83:E87)=0,$B$12,MAX(E83:E87))</f>
        <v>1990</v>
      </c>
    </row>
    <row r="20" spans="1:22" x14ac:dyDescent="0.3">
      <c r="A20" s="15" t="s">
        <v>93</v>
      </c>
      <c r="B20" s="93">
        <f>IF(MAX(E91:E97)=0,$B$12,MAX(E91:E97))</f>
        <v>2010</v>
      </c>
    </row>
    <row r="21" spans="1:22" x14ac:dyDescent="0.3">
      <c r="A21" s="15" t="s">
        <v>94</v>
      </c>
      <c r="B21" s="93">
        <f>IF(MAX(E101:E103)=0,$B$12,MAX(E101:E103))</f>
        <v>2000</v>
      </c>
    </row>
    <row r="22" spans="1:22" x14ac:dyDescent="0.3">
      <c r="A22" s="15" t="s">
        <v>95</v>
      </c>
      <c r="B22" s="93">
        <f>MAX(D118)</f>
        <v>2010</v>
      </c>
    </row>
    <row r="23" spans="1:22" x14ac:dyDescent="0.3">
      <c r="B23" s="11"/>
      <c r="G23" s="12"/>
    </row>
    <row r="24" spans="1:22" x14ac:dyDescent="0.3">
      <c r="A24" s="121" t="s">
        <v>125</v>
      </c>
      <c r="B24" s="121" t="s">
        <v>126</v>
      </c>
      <c r="C24" s="121" t="s">
        <v>127</v>
      </c>
      <c r="D24" s="121" t="s">
        <v>128</v>
      </c>
      <c r="F24" s="121" t="s">
        <v>125</v>
      </c>
      <c r="G24" s="121">
        <v>2020</v>
      </c>
      <c r="H24" s="121">
        <v>2021</v>
      </c>
      <c r="I24" s="121">
        <v>2022</v>
      </c>
      <c r="J24" s="121">
        <v>2023</v>
      </c>
      <c r="K24" s="121">
        <v>2024</v>
      </c>
      <c r="L24" s="121">
        <v>2025</v>
      </c>
      <c r="M24" s="121">
        <v>2026</v>
      </c>
      <c r="N24" s="121">
        <v>2027</v>
      </c>
      <c r="O24" s="121">
        <v>2028</v>
      </c>
      <c r="P24" s="121">
        <v>2029</v>
      </c>
      <c r="Q24" s="121">
        <v>2030</v>
      </c>
      <c r="R24" s="121">
        <v>2031</v>
      </c>
      <c r="S24" s="121">
        <v>2032</v>
      </c>
      <c r="T24" s="121">
        <v>2033</v>
      </c>
      <c r="U24" s="121">
        <v>2034</v>
      </c>
      <c r="V24" s="121">
        <v>2035</v>
      </c>
    </row>
    <row r="25" spans="1:22" x14ac:dyDescent="0.3">
      <c r="A25" s="14" t="s">
        <v>129</v>
      </c>
      <c r="B25" s="124">
        <f>AVERAGE(G25:V25)</f>
        <v>12570</v>
      </c>
      <c r="C25" s="124">
        <f>_xlfn.IFS(ISNUMBER(U25),U25,ISNUMBER(T25),T25,ISNUMBER(S25),S25,ISNUMBER(R25),R25,ISNUMBER(Q25),Q25,ISNUMBER(P25),P25,ISNUMBER(O25),O25,ISNUMBER(N25),N25,ISNUMBER(M25),M25,ISNUMBER(L25),L25,ISNUMBER(K25),K25,ISNUMBER(J25),J25)</f>
        <v>12345</v>
      </c>
      <c r="D25" s="22">
        <f>1-(B25/C25)</f>
        <v>-1.8226002430133725E-2</v>
      </c>
      <c r="F25" s="24" t="s">
        <v>129</v>
      </c>
      <c r="G25" s="8">
        <v>12345</v>
      </c>
      <c r="H25" s="8">
        <v>13245</v>
      </c>
      <c r="I25" s="8">
        <v>12345</v>
      </c>
      <c r="J25" s="8">
        <v>12345</v>
      </c>
      <c r="K25" s="125"/>
      <c r="L25" s="125"/>
      <c r="M25" s="125"/>
      <c r="N25" s="125"/>
      <c r="O25" s="125"/>
      <c r="P25" s="125"/>
      <c r="Q25" s="125"/>
      <c r="R25" s="125"/>
      <c r="S25" s="125"/>
      <c r="T25" s="125"/>
      <c r="U25" s="125"/>
      <c r="V25" s="125"/>
    </row>
    <row r="26" spans="1:22" x14ac:dyDescent="0.3">
      <c r="A26" s="14" t="s">
        <v>130</v>
      </c>
      <c r="B26" s="124">
        <f t="shared" ref="B26:B29" si="0">AVERAGE(G26:V26)</f>
        <v>124869.75</v>
      </c>
      <c r="C26" s="124">
        <f>_xlfn.IFS(ISNUMBER(U26),U26,ISNUMBER(T26),T26,ISNUMBER(S26),S26,ISNUMBER(R26),R26,ISNUMBER(Q26),Q26,ISNUMBER(P26),P26,ISNUMBER(O26),O26,ISNUMBER(N26),N26,ISNUMBER(M26),M26,ISNUMBER(L26),L26,ISNUMBER(K26),K26,ISNUMBER(J26),J26)</f>
        <v>111111</v>
      </c>
      <c r="D26" s="22">
        <f>1-(B26/C26)</f>
        <v>-0.12382887382887375</v>
      </c>
      <c r="F26" s="24" t="s">
        <v>130</v>
      </c>
      <c r="G26" s="8">
        <v>123456</v>
      </c>
      <c r="H26" s="8">
        <v>132456</v>
      </c>
      <c r="I26" s="8">
        <v>132456</v>
      </c>
      <c r="J26" s="8">
        <v>111111</v>
      </c>
      <c r="K26" s="125"/>
      <c r="L26" s="125"/>
      <c r="M26" s="125"/>
      <c r="N26" s="125"/>
      <c r="O26" s="125"/>
      <c r="P26" s="125"/>
      <c r="Q26" s="125"/>
      <c r="R26" s="125"/>
      <c r="S26" s="125"/>
      <c r="T26" s="125"/>
      <c r="U26" s="125"/>
      <c r="V26" s="125"/>
    </row>
    <row r="27" spans="1:22" x14ac:dyDescent="0.3">
      <c r="A27" s="14" t="s">
        <v>131</v>
      </c>
      <c r="B27" s="124">
        <f t="shared" si="0"/>
        <v>222</v>
      </c>
      <c r="C27" s="124">
        <f>_xlfn.IFS(ISNUMBER(U27),U27,ISNUMBER(T27),T27,ISNUMBER(S27),S27,ISNUMBER(R27),R27,ISNUMBER(Q27),Q27,ISNUMBER(P27),P27,ISNUMBER(O27),O27,ISNUMBER(N27),N27,ISNUMBER(M27),M27,ISNUMBER(L27),L27,ISNUMBER(K27),K27,ISNUMBER(J27),J27)</f>
        <v>222</v>
      </c>
      <c r="D27" s="22">
        <f t="shared" ref="D27:D29" si="1">1-(B27/C27)</f>
        <v>0</v>
      </c>
      <c r="F27" s="24" t="s">
        <v>131</v>
      </c>
      <c r="G27" s="8">
        <v>111</v>
      </c>
      <c r="H27" s="8">
        <v>222</v>
      </c>
      <c r="I27" s="8">
        <v>333</v>
      </c>
      <c r="J27" s="8">
        <v>222</v>
      </c>
      <c r="K27" s="125"/>
      <c r="L27" s="125"/>
      <c r="M27" s="125"/>
      <c r="N27" s="125"/>
      <c r="O27" s="125"/>
      <c r="P27" s="125"/>
      <c r="Q27" s="125"/>
      <c r="R27" s="125"/>
      <c r="S27" s="125"/>
      <c r="T27" s="125"/>
      <c r="U27" s="125"/>
      <c r="V27" s="125"/>
    </row>
    <row r="28" spans="1:22" x14ac:dyDescent="0.3">
      <c r="A28" s="14" t="s">
        <v>132</v>
      </c>
      <c r="B28" s="124">
        <f>B27+B26</f>
        <v>125091.75</v>
      </c>
      <c r="C28" s="124">
        <f>C27+C26</f>
        <v>111333</v>
      </c>
      <c r="D28" s="22">
        <f t="shared" si="1"/>
        <v>-0.12358195683220607</v>
      </c>
      <c r="F28" s="24" t="s">
        <v>132</v>
      </c>
      <c r="G28" s="14">
        <f>G27+G26</f>
        <v>123567</v>
      </c>
      <c r="H28" s="14">
        <f t="shared" ref="H28:J28" si="2">H27+H26</f>
        <v>132678</v>
      </c>
      <c r="I28" s="14">
        <f t="shared" si="2"/>
        <v>132789</v>
      </c>
      <c r="J28" s="14">
        <f t="shared" si="2"/>
        <v>111333</v>
      </c>
      <c r="K28" s="124" t="str">
        <f>IF(K26="","",K27+K26)</f>
        <v/>
      </c>
      <c r="L28" s="124" t="str">
        <f t="shared" ref="L28:V28" si="3">IF(L26="","",L27+L26)</f>
        <v/>
      </c>
      <c r="M28" s="124" t="str">
        <f t="shared" si="3"/>
        <v/>
      </c>
      <c r="N28" s="124" t="str">
        <f t="shared" si="3"/>
        <v/>
      </c>
      <c r="O28" s="124" t="str">
        <f t="shared" si="3"/>
        <v/>
      </c>
      <c r="P28" s="124" t="str">
        <f t="shared" si="3"/>
        <v/>
      </c>
      <c r="Q28" s="124" t="str">
        <f t="shared" si="3"/>
        <v/>
      </c>
      <c r="R28" s="124" t="str">
        <f t="shared" si="3"/>
        <v/>
      </c>
      <c r="S28" s="124" t="str">
        <f t="shared" si="3"/>
        <v/>
      </c>
      <c r="T28" s="124" t="str">
        <f t="shared" si="3"/>
        <v/>
      </c>
      <c r="U28" s="124" t="str">
        <f t="shared" si="3"/>
        <v/>
      </c>
      <c r="V28" s="124" t="str">
        <f t="shared" si="3"/>
        <v/>
      </c>
    </row>
    <row r="29" spans="1:22" x14ac:dyDescent="0.3">
      <c r="A29" s="14" t="s">
        <v>133</v>
      </c>
      <c r="B29" s="124">
        <f t="shared" si="0"/>
        <v>11</v>
      </c>
      <c r="C29" s="124">
        <f>_xlfn.IFS(ISNUMBER(U29),U29,ISNUMBER(T29),T29,ISNUMBER(S29),S29,ISNUMBER(R29),R29,ISNUMBER(Q29),Q29,ISNUMBER(P29),P29,ISNUMBER(O29),O29,ISNUMBER(N29),N29,ISNUMBER(M29),M29,ISNUMBER(L29),L29,ISNUMBER(K29),K29,ISNUMBER(J29),J29)</f>
        <v>11</v>
      </c>
      <c r="D29" s="22">
        <f t="shared" si="1"/>
        <v>0</v>
      </c>
      <c r="F29" s="24" t="s">
        <v>133</v>
      </c>
      <c r="G29" s="8">
        <v>11</v>
      </c>
      <c r="H29" s="8">
        <v>11</v>
      </c>
      <c r="I29" s="8">
        <v>11</v>
      </c>
      <c r="J29" s="8">
        <v>11</v>
      </c>
      <c r="K29" s="125"/>
      <c r="L29" s="125"/>
      <c r="M29" s="125"/>
      <c r="N29" s="125"/>
      <c r="O29" s="125"/>
      <c r="P29" s="125"/>
      <c r="Q29" s="125"/>
      <c r="R29" s="125"/>
      <c r="S29" s="125"/>
      <c r="T29" s="125"/>
      <c r="U29" s="125"/>
      <c r="V29" s="125"/>
    </row>
    <row r="30" spans="1:22" x14ac:dyDescent="0.3">
      <c r="G30" t="s">
        <v>134</v>
      </c>
    </row>
    <row r="31" spans="1:22" x14ac:dyDescent="0.3">
      <c r="A31" s="4" t="s">
        <v>66</v>
      </c>
      <c r="B31" s="4" t="s">
        <v>126</v>
      </c>
      <c r="C31" s="4" t="s">
        <v>127</v>
      </c>
      <c r="D31" s="4" t="s">
        <v>128</v>
      </c>
      <c r="F31" s="4" t="s">
        <v>66</v>
      </c>
      <c r="G31" s="4">
        <v>2020</v>
      </c>
      <c r="H31" s="4">
        <v>2021</v>
      </c>
      <c r="I31" s="4">
        <v>2022</v>
      </c>
      <c r="J31" s="4">
        <v>2023</v>
      </c>
      <c r="K31" s="4">
        <v>2024</v>
      </c>
      <c r="L31" s="4">
        <v>2025</v>
      </c>
      <c r="M31" s="4">
        <v>2026</v>
      </c>
      <c r="N31" s="4">
        <v>2027</v>
      </c>
      <c r="O31" s="4">
        <v>2028</v>
      </c>
      <c r="P31" s="4">
        <v>2029</v>
      </c>
      <c r="Q31" s="4">
        <v>2030</v>
      </c>
      <c r="R31" s="4">
        <v>2031</v>
      </c>
      <c r="S31" s="4">
        <v>2032</v>
      </c>
      <c r="T31" s="4">
        <v>2033</v>
      </c>
      <c r="U31" s="4">
        <v>2034</v>
      </c>
      <c r="V31" s="4">
        <v>2035</v>
      </c>
    </row>
    <row r="32" spans="1:22" x14ac:dyDescent="0.3">
      <c r="A32" s="14" t="s">
        <v>135</v>
      </c>
      <c r="B32" s="23">
        <f>AVERAGE(G32:V32)</f>
        <v>12795</v>
      </c>
      <c r="C32" s="23">
        <f>_xlfn.IFS(ISNUMBER(U32),U32,ISNUMBER(T32),T32,ISNUMBER(S32),S32,ISNUMBER(R32),R32,ISNUMBER(Q32),Q32,ISNUMBER(P32),P32,ISNUMBER(O32),O32,ISNUMBER(N32),N32,ISNUMBER(M32),M32,ISNUMBER(L32),L32,ISNUMBER(K32),K32,ISNUMBER(J32),J32)</f>
        <v>13245</v>
      </c>
      <c r="D32" s="22">
        <f>1-(B32/C32)</f>
        <v>3.3975084937712396E-2</v>
      </c>
      <c r="F32" s="24" t="s">
        <v>135</v>
      </c>
      <c r="G32" s="20">
        <v>12345</v>
      </c>
      <c r="H32" s="20">
        <v>13245</v>
      </c>
      <c r="I32" s="20">
        <v>12345</v>
      </c>
      <c r="J32" s="20">
        <v>13245</v>
      </c>
      <c r="K32" s="20"/>
      <c r="L32" s="20"/>
      <c r="M32" s="20"/>
      <c r="N32" s="20"/>
      <c r="O32" s="20"/>
      <c r="P32" s="20"/>
      <c r="Q32" s="20"/>
      <c r="R32" s="20"/>
      <c r="S32" s="20"/>
      <c r="T32" s="20"/>
      <c r="U32" s="20"/>
      <c r="V32" s="20"/>
    </row>
    <row r="33" spans="1:26" x14ac:dyDescent="0.3">
      <c r="A33" s="14" t="s">
        <v>136</v>
      </c>
      <c r="B33" s="23">
        <f t="shared" ref="B33:B36" si="4">AVERAGE(G33:V33)</f>
        <v>9813.75</v>
      </c>
      <c r="C33" s="23">
        <f>_xlfn.IFS(ISNUMBER(U33),U33,ISNUMBER(T33),T33,ISNUMBER(S33),S33,ISNUMBER(R33),R33,ISNUMBER(Q33),Q33,ISNUMBER(P33),P33,ISNUMBER(O33),O33,ISNUMBER(N33),N33,ISNUMBER(M33),M33,ISNUMBER(L33),L33,ISNUMBER(K33),K33,ISNUMBER(J33),J33)</f>
        <v>1320</v>
      </c>
      <c r="D33" s="22">
        <f t="shared" ref="D33:D36" si="5">1-(B33/C33)</f>
        <v>-6.4346590909090908</v>
      </c>
      <c r="F33" s="24" t="s">
        <v>136</v>
      </c>
      <c r="G33" s="20">
        <v>12345</v>
      </c>
      <c r="H33" s="20">
        <v>13245</v>
      </c>
      <c r="I33" s="20">
        <v>12345</v>
      </c>
      <c r="J33" s="20">
        <v>1320</v>
      </c>
      <c r="K33" s="20"/>
      <c r="L33" s="20"/>
      <c r="M33" s="20"/>
      <c r="N33" s="20"/>
      <c r="O33" s="20"/>
      <c r="P33" s="20"/>
      <c r="Q33" s="20"/>
      <c r="R33" s="20"/>
      <c r="S33" s="20"/>
      <c r="T33" s="20"/>
      <c r="U33" s="20"/>
      <c r="V33" s="20"/>
    </row>
    <row r="34" spans="1:26" x14ac:dyDescent="0.3">
      <c r="A34" s="14" t="s">
        <v>137</v>
      </c>
      <c r="B34" s="23">
        <f t="shared" si="4"/>
        <v>12795</v>
      </c>
      <c r="C34" s="23">
        <f>_xlfn.IFS(ISNUMBER(U34),U34,ISNUMBER(T34),T34,ISNUMBER(S34),S34,ISNUMBER(R34),R34,ISNUMBER(Q34),Q34,ISNUMBER(P34),P34,ISNUMBER(O34),O34,ISNUMBER(N34),N34,ISNUMBER(M34),M34,ISNUMBER(L34),L34,ISNUMBER(K34),K34,ISNUMBER(J34),J34)</f>
        <v>13245</v>
      </c>
      <c r="D34" s="22">
        <f t="shared" si="5"/>
        <v>3.3975084937712396E-2</v>
      </c>
      <c r="F34" s="24" t="s">
        <v>137</v>
      </c>
      <c r="G34" s="20">
        <v>12345</v>
      </c>
      <c r="H34" s="20">
        <v>13245</v>
      </c>
      <c r="I34" s="20">
        <v>12345</v>
      </c>
      <c r="J34" s="20">
        <v>13245</v>
      </c>
      <c r="K34" s="20"/>
      <c r="L34" s="20"/>
      <c r="M34" s="20"/>
      <c r="N34" s="20"/>
      <c r="O34" s="20"/>
      <c r="P34" s="20"/>
      <c r="Q34" s="20"/>
      <c r="R34" s="20"/>
      <c r="S34" s="20"/>
      <c r="T34" s="20"/>
      <c r="U34" s="20"/>
      <c r="V34" s="20"/>
    </row>
    <row r="35" spans="1:26" x14ac:dyDescent="0.3">
      <c r="A35" s="14" t="s">
        <v>138</v>
      </c>
      <c r="B35" s="23">
        <f>B34+B33</f>
        <v>22608.75</v>
      </c>
      <c r="C35" s="23">
        <f>C34+C33</f>
        <v>14565</v>
      </c>
      <c r="D35" s="22">
        <f t="shared" si="5"/>
        <v>-0.55226570545829046</v>
      </c>
      <c r="F35" s="24" t="s">
        <v>138</v>
      </c>
      <c r="G35" s="14">
        <f>G34+G33</f>
        <v>24690</v>
      </c>
      <c r="H35" s="14">
        <f t="shared" ref="H35:J35" si="6">H34+H33</f>
        <v>26490</v>
      </c>
      <c r="I35" s="14">
        <f t="shared" si="6"/>
        <v>24690</v>
      </c>
      <c r="J35" s="14">
        <f t="shared" si="6"/>
        <v>14565</v>
      </c>
      <c r="K35" s="14">
        <f t="shared" ref="K35:V35" si="7">K34+K33</f>
        <v>0</v>
      </c>
      <c r="L35" s="14">
        <f t="shared" si="7"/>
        <v>0</v>
      </c>
      <c r="M35" s="14">
        <f t="shared" si="7"/>
        <v>0</v>
      </c>
      <c r="N35" s="14">
        <f t="shared" si="7"/>
        <v>0</v>
      </c>
      <c r="O35" s="14">
        <f t="shared" si="7"/>
        <v>0</v>
      </c>
      <c r="P35" s="14">
        <f t="shared" si="7"/>
        <v>0</v>
      </c>
      <c r="Q35" s="14">
        <f t="shared" si="7"/>
        <v>0</v>
      </c>
      <c r="R35" s="14">
        <f t="shared" si="7"/>
        <v>0</v>
      </c>
      <c r="S35" s="14">
        <f t="shared" si="7"/>
        <v>0</v>
      </c>
      <c r="T35" s="14">
        <f t="shared" si="7"/>
        <v>0</v>
      </c>
      <c r="U35" s="14">
        <f t="shared" si="7"/>
        <v>0</v>
      </c>
      <c r="V35" s="14">
        <f t="shared" si="7"/>
        <v>0</v>
      </c>
    </row>
    <row r="36" spans="1:26" x14ac:dyDescent="0.3">
      <c r="A36" s="14" t="s">
        <v>139</v>
      </c>
      <c r="B36" s="23">
        <f t="shared" si="4"/>
        <v>133</v>
      </c>
      <c r="C36" s="23">
        <f>_xlfn.IFS(ISNUMBER(U36),U36,ISNUMBER(T36),T36,ISNUMBER(S36),S36,ISNUMBER(R36),R36,ISNUMBER(Q36),Q36,ISNUMBER(P36),P36,ISNUMBER(O36),O36,ISNUMBER(N36),N36,ISNUMBER(M36),M36,ISNUMBER(L36),L36,ISNUMBER(K36),K36,ISNUMBER(J36),J36)</f>
        <v>123</v>
      </c>
      <c r="D36" s="22">
        <f t="shared" si="5"/>
        <v>-8.1300813008130079E-2</v>
      </c>
      <c r="F36" s="24" t="s">
        <v>139</v>
      </c>
      <c r="G36" s="20">
        <v>145</v>
      </c>
      <c r="H36" s="20">
        <v>132</v>
      </c>
      <c r="I36" s="20">
        <v>132</v>
      </c>
      <c r="J36" s="20">
        <v>123</v>
      </c>
      <c r="K36" s="20"/>
      <c r="L36" s="20"/>
      <c r="M36" s="20"/>
      <c r="N36" s="20"/>
      <c r="O36" s="20"/>
      <c r="P36" s="20"/>
      <c r="Q36" s="20"/>
      <c r="R36" s="20"/>
      <c r="S36" s="20"/>
      <c r="T36" s="20"/>
      <c r="U36" s="20"/>
      <c r="V36" s="20"/>
    </row>
    <row r="38" spans="1:26" ht="15.6" x14ac:dyDescent="0.3">
      <c r="A38" s="6" t="s">
        <v>140</v>
      </c>
      <c r="B38" s="6" t="s">
        <v>141</v>
      </c>
      <c r="C38" s="6" t="s">
        <v>142</v>
      </c>
      <c r="D38" s="6" t="s">
        <v>143</v>
      </c>
      <c r="E38" s="245" t="s">
        <v>144</v>
      </c>
      <c r="F38" s="245"/>
      <c r="K38" t="s">
        <v>323</v>
      </c>
      <c r="R38" t="s">
        <v>323</v>
      </c>
      <c r="V38" s="181" t="s">
        <v>324</v>
      </c>
      <c r="W38" s="181"/>
      <c r="X38" s="181"/>
      <c r="Y38" s="181"/>
      <c r="Z38" s="181"/>
    </row>
    <row r="39" spans="1:26" x14ac:dyDescent="0.3">
      <c r="A39" s="6" t="s">
        <v>145</v>
      </c>
      <c r="B39" s="25">
        <f>B25/$D$11</f>
        <v>10.186385737439222</v>
      </c>
      <c r="C39" s="25">
        <f>C25/$D$11</f>
        <v>10.004051863857374</v>
      </c>
      <c r="D39" s="16">
        <v>11</v>
      </c>
      <c r="E39" s="246">
        <f>1-(D39/C39)</f>
        <v>-9.9554475496152373E-2</v>
      </c>
      <c r="F39" s="246"/>
      <c r="K39" t="str">
        <f>"Energie-und Wasserverbrauch "&amp;B3</f>
        <v>Energie-und Wasserverbrauch Beispielgebäude 2 Schule klein</v>
      </c>
      <c r="R39" t="str">
        <f>F31&amp;B3</f>
        <v>Verbrauchskosten Beispielgebäude 2 Schule klein</v>
      </c>
    </row>
    <row r="40" spans="1:26" x14ac:dyDescent="0.3">
      <c r="A40" s="6" t="s">
        <v>146</v>
      </c>
      <c r="B40" s="25">
        <f>B26/$D$11</f>
        <v>101.19104538087521</v>
      </c>
      <c r="C40" s="25">
        <f t="shared" ref="C40:C41" si="8">C26/$D$11</f>
        <v>90.041329011345212</v>
      </c>
    </row>
    <row r="41" spans="1:26" x14ac:dyDescent="0.3">
      <c r="A41" s="6" t="s">
        <v>147</v>
      </c>
      <c r="B41" s="25">
        <f>B27/$D$11</f>
        <v>0.17990275526742303</v>
      </c>
      <c r="C41" s="25">
        <f t="shared" si="8"/>
        <v>0.17990275526742303</v>
      </c>
    </row>
    <row r="42" spans="1:26" x14ac:dyDescent="0.3">
      <c r="A42" s="6" t="s">
        <v>148</v>
      </c>
      <c r="B42" s="70">
        <f>B41+B40</f>
        <v>101.37094813614263</v>
      </c>
      <c r="C42" s="70">
        <f>C41+C40</f>
        <v>90.221231766612632</v>
      </c>
      <c r="D42" s="8">
        <v>80</v>
      </c>
      <c r="E42" s="246">
        <f>1-(D42/C42)</f>
        <v>0.11329075835556379</v>
      </c>
      <c r="F42" s="246"/>
    </row>
    <row r="43" spans="1:26" x14ac:dyDescent="0.3">
      <c r="A43" s="6" t="s">
        <v>315</v>
      </c>
      <c r="B43" s="13">
        <f>B29/$D$11*1000</f>
        <v>8.9141004862236635</v>
      </c>
      <c r="C43" s="13">
        <f>C29/$D$11*1000</f>
        <v>8.9141004862236635</v>
      </c>
      <c r="D43" s="72"/>
      <c r="E43" s="247"/>
      <c r="F43" s="247"/>
    </row>
    <row r="45" spans="1:26" x14ac:dyDescent="0.3">
      <c r="A45" s="2" t="s">
        <v>149</v>
      </c>
    </row>
    <row r="47" spans="1:26" ht="57.6" x14ac:dyDescent="0.3">
      <c r="A47" s="4" t="s">
        <v>150</v>
      </c>
      <c r="B47" s="4" t="s">
        <v>151</v>
      </c>
      <c r="C47" s="9" t="s">
        <v>152</v>
      </c>
      <c r="D47" s="9" t="s">
        <v>153</v>
      </c>
      <c r="E47" s="9" t="s">
        <v>154</v>
      </c>
    </row>
    <row r="48" spans="1:26" x14ac:dyDescent="0.3">
      <c r="A48" s="4" t="s">
        <v>83</v>
      </c>
      <c r="B48" s="5" t="s">
        <v>155</v>
      </c>
      <c r="C48" s="5">
        <v>400</v>
      </c>
      <c r="D48" s="122">
        <f>C48*C25/1000</f>
        <v>4938</v>
      </c>
      <c r="E48" s="69">
        <f>C48*C39/1000</f>
        <v>4.0016207455429491</v>
      </c>
    </row>
    <row r="49" spans="1:20" x14ac:dyDescent="0.3">
      <c r="A49" s="4" t="s">
        <v>86</v>
      </c>
      <c r="B49" s="5" t="s">
        <v>156</v>
      </c>
      <c r="C49" s="5">
        <v>250</v>
      </c>
      <c r="D49" s="122">
        <f>C49*C26/1000</f>
        <v>27777.75</v>
      </c>
      <c r="E49" s="69">
        <f>C49*C40/1000</f>
        <v>22.510332252836303</v>
      </c>
    </row>
    <row r="50" spans="1:20" x14ac:dyDescent="0.3">
      <c r="A50" s="4" t="s">
        <v>87</v>
      </c>
      <c r="B50" s="5" t="s">
        <v>157</v>
      </c>
      <c r="C50" s="5">
        <v>400</v>
      </c>
      <c r="D50" s="122">
        <f>C50*C27/1000</f>
        <v>88.8</v>
      </c>
      <c r="E50" s="69">
        <f>C50*C41/1000</f>
        <v>7.196110210696921E-2</v>
      </c>
    </row>
    <row r="51" spans="1:20" x14ac:dyDescent="0.3">
      <c r="A51" s="4" t="s">
        <v>158</v>
      </c>
      <c r="D51" s="123">
        <f>SUM(D48:D50)</f>
        <v>32804.550000000003</v>
      </c>
      <c r="E51" s="67">
        <f>SUM(E48:E50)</f>
        <v>26.583914100486219</v>
      </c>
    </row>
    <row r="52" spans="1:20" x14ac:dyDescent="0.3">
      <c r="A52" s="127" t="s">
        <v>159</v>
      </c>
    </row>
    <row r="55" spans="1:20" ht="15" thickBot="1" x14ac:dyDescent="0.35"/>
    <row r="56" spans="1:20" ht="15" thickBot="1" x14ac:dyDescent="0.35">
      <c r="A56" s="73" t="s">
        <v>160</v>
      </c>
      <c r="B56" s="74"/>
      <c r="C56" s="74"/>
      <c r="D56" s="74"/>
      <c r="E56" s="74"/>
      <c r="F56" s="74"/>
      <c r="G56" s="74"/>
      <c r="H56" s="74"/>
      <c r="I56" s="74"/>
      <c r="J56" s="74"/>
      <c r="K56" s="74"/>
      <c r="L56" s="74"/>
      <c r="M56" s="74"/>
      <c r="N56" s="74"/>
      <c r="O56" s="74"/>
      <c r="P56" s="74"/>
      <c r="Q56" s="74"/>
      <c r="R56" s="74"/>
      <c r="S56" s="74"/>
      <c r="T56" s="75"/>
    </row>
    <row r="58" spans="1:20" ht="38.25" customHeight="1" x14ac:dyDescent="0.3">
      <c r="A58" s="36" t="s">
        <v>89</v>
      </c>
      <c r="B58" s="36" t="s">
        <v>161</v>
      </c>
      <c r="C58" s="36" t="s">
        <v>162</v>
      </c>
      <c r="D58" s="36" t="s">
        <v>163</v>
      </c>
      <c r="E58" s="38" t="s">
        <v>164</v>
      </c>
      <c r="F58" s="172" t="s">
        <v>165</v>
      </c>
      <c r="G58" s="172" t="s">
        <v>166</v>
      </c>
      <c r="H58" s="172" t="s">
        <v>167</v>
      </c>
      <c r="I58" s="172" t="s">
        <v>168</v>
      </c>
      <c r="J58" s="172" t="s">
        <v>169</v>
      </c>
      <c r="K58" s="40" t="s">
        <v>170</v>
      </c>
      <c r="L58" s="232" t="s">
        <v>171</v>
      </c>
      <c r="M58" s="232"/>
      <c r="N58" s="232"/>
      <c r="O58" s="233" t="s">
        <v>172</v>
      </c>
      <c r="P58" s="233"/>
      <c r="Q58" s="233"/>
      <c r="R58" s="234" t="s">
        <v>173</v>
      </c>
      <c r="S58" s="234"/>
      <c r="T58" s="234"/>
    </row>
    <row r="59" spans="1:20" s="26" customFormat="1" ht="43.2" customHeight="1" x14ac:dyDescent="0.3">
      <c r="A59" s="79" t="s">
        <v>174</v>
      </c>
      <c r="B59" s="33" t="s">
        <v>175</v>
      </c>
      <c r="C59" s="32"/>
      <c r="D59" s="32" t="s">
        <v>176</v>
      </c>
      <c r="E59" s="32">
        <v>1990</v>
      </c>
      <c r="F59" s="33" t="s">
        <v>177</v>
      </c>
      <c r="G59" s="32" t="s">
        <v>178</v>
      </c>
      <c r="H59" s="32" t="s">
        <v>179</v>
      </c>
      <c r="I59" s="71" t="s">
        <v>180</v>
      </c>
      <c r="J59" s="71" t="s">
        <v>180</v>
      </c>
      <c r="K59" s="71"/>
      <c r="L59" s="263" t="s">
        <v>181</v>
      </c>
      <c r="M59" s="263"/>
      <c r="N59" s="263"/>
      <c r="O59" s="263" t="s">
        <v>182</v>
      </c>
      <c r="P59" s="263"/>
      <c r="Q59" s="263"/>
      <c r="R59" s="263" t="s">
        <v>183</v>
      </c>
      <c r="S59" s="263"/>
      <c r="T59" s="263"/>
    </row>
    <row r="60" spans="1:20" ht="33.6" customHeight="1" x14ac:dyDescent="0.3">
      <c r="A60" s="37" t="s">
        <v>184</v>
      </c>
      <c r="B60" s="35" t="s">
        <v>185</v>
      </c>
      <c r="C60" s="34"/>
      <c r="D60" s="32"/>
      <c r="E60" s="32"/>
      <c r="F60" s="32"/>
      <c r="G60" s="32"/>
      <c r="H60" s="32"/>
      <c r="I60" s="32"/>
      <c r="J60" s="32"/>
      <c r="K60" s="34"/>
      <c r="L60" s="263"/>
      <c r="M60" s="263"/>
      <c r="N60" s="263"/>
      <c r="O60" s="263" t="s">
        <v>186</v>
      </c>
      <c r="P60" s="263"/>
      <c r="Q60" s="263"/>
      <c r="R60" s="263" t="s">
        <v>187</v>
      </c>
      <c r="S60" s="263"/>
      <c r="T60" s="263"/>
    </row>
    <row r="61" spans="1:20" x14ac:dyDescent="0.3">
      <c r="A61" s="37" t="s">
        <v>188</v>
      </c>
      <c r="B61" s="35" t="s">
        <v>189</v>
      </c>
      <c r="C61" s="34"/>
      <c r="D61" s="34"/>
      <c r="E61" s="34"/>
      <c r="F61" s="34"/>
      <c r="G61" s="34"/>
      <c r="H61" s="34"/>
      <c r="I61" s="34"/>
      <c r="J61" s="34"/>
      <c r="K61" s="34"/>
      <c r="L61" s="261"/>
      <c r="M61" s="261"/>
      <c r="N61" s="261"/>
      <c r="O61" s="261"/>
      <c r="P61" s="261"/>
      <c r="Q61" s="261"/>
      <c r="R61" s="262"/>
      <c r="S61" s="262"/>
      <c r="T61" s="262"/>
    </row>
    <row r="62" spans="1:20" x14ac:dyDescent="0.3">
      <c r="A62" s="37" t="s">
        <v>190</v>
      </c>
      <c r="B62" s="35"/>
      <c r="C62" s="34"/>
      <c r="D62" s="34"/>
      <c r="E62" s="34"/>
      <c r="F62" s="34"/>
      <c r="G62" s="34"/>
      <c r="H62" s="34"/>
      <c r="I62" s="34"/>
      <c r="J62" s="34"/>
      <c r="K62" s="34"/>
      <c r="L62" s="261"/>
      <c r="M62" s="261"/>
      <c r="N62" s="261"/>
      <c r="O62" s="261"/>
      <c r="P62" s="261"/>
      <c r="Q62" s="261"/>
      <c r="R62" s="262"/>
      <c r="S62" s="262"/>
      <c r="T62" s="262"/>
    </row>
    <row r="63" spans="1:20" x14ac:dyDescent="0.3">
      <c r="A63" s="37" t="s">
        <v>191</v>
      </c>
      <c r="B63" s="35"/>
      <c r="C63" s="34"/>
      <c r="D63" s="34"/>
      <c r="E63" s="34"/>
      <c r="F63" s="34"/>
      <c r="G63" s="34"/>
      <c r="H63" s="34"/>
      <c r="I63" s="34"/>
      <c r="J63" s="34"/>
      <c r="K63" s="34"/>
      <c r="L63" s="261"/>
      <c r="M63" s="261"/>
      <c r="N63" s="261"/>
      <c r="O63" s="261"/>
      <c r="P63" s="261"/>
      <c r="Q63" s="261"/>
      <c r="R63" s="262"/>
      <c r="S63" s="262"/>
      <c r="T63" s="262"/>
    </row>
    <row r="64" spans="1:20" x14ac:dyDescent="0.3">
      <c r="A64" s="37" t="s">
        <v>119</v>
      </c>
      <c r="B64" s="35"/>
      <c r="C64" s="34">
        <f>SUM(C59:C63)</f>
        <v>0</v>
      </c>
      <c r="D64" s="41"/>
      <c r="E64" s="41"/>
      <c r="F64" s="41"/>
      <c r="G64" s="41"/>
      <c r="H64" s="41"/>
      <c r="I64" s="41"/>
      <c r="J64" s="41"/>
      <c r="K64" s="41"/>
      <c r="L64" s="41"/>
      <c r="M64" s="41"/>
      <c r="N64" s="41"/>
      <c r="O64" s="41"/>
      <c r="P64" s="41"/>
      <c r="Q64" s="41"/>
      <c r="R64" s="3"/>
      <c r="S64" s="3"/>
      <c r="T64" s="3"/>
    </row>
    <row r="65" spans="1:17" x14ac:dyDescent="0.3">
      <c r="A65" s="41"/>
      <c r="B65" s="41"/>
      <c r="C65" s="41"/>
      <c r="D65" s="41"/>
      <c r="E65" s="41"/>
      <c r="F65" s="41"/>
      <c r="G65" s="41"/>
      <c r="H65" s="41"/>
      <c r="I65" s="41"/>
      <c r="J65" s="41"/>
      <c r="K65" s="41"/>
      <c r="L65" s="41"/>
      <c r="M65" s="41"/>
      <c r="N65" s="41"/>
      <c r="O65" s="41"/>
      <c r="P65" s="41"/>
      <c r="Q65" s="41"/>
    </row>
    <row r="66" spans="1:17" ht="25.5" customHeight="1" x14ac:dyDescent="0.3">
      <c r="A66" s="42" t="s">
        <v>192</v>
      </c>
      <c r="B66" s="42" t="s">
        <v>161</v>
      </c>
      <c r="C66" s="42" t="s">
        <v>162</v>
      </c>
      <c r="D66" s="42" t="s">
        <v>193</v>
      </c>
      <c r="E66" s="43" t="s">
        <v>71</v>
      </c>
      <c r="F66" s="44" t="s">
        <v>170</v>
      </c>
      <c r="G66" s="226" t="s">
        <v>172</v>
      </c>
      <c r="H66" s="226"/>
      <c r="I66" s="226"/>
      <c r="J66" s="235" t="s">
        <v>171</v>
      </c>
      <c r="K66" s="235"/>
      <c r="L66" s="235"/>
      <c r="M66" s="226" t="s">
        <v>173</v>
      </c>
      <c r="N66" s="226"/>
      <c r="O66" s="226"/>
      <c r="P66" s="45"/>
      <c r="Q66" s="45"/>
    </row>
    <row r="67" spans="1:17" ht="33.6" customHeight="1" x14ac:dyDescent="0.3">
      <c r="A67" s="42" t="s">
        <v>194</v>
      </c>
      <c r="B67" s="30" t="s">
        <v>195</v>
      </c>
      <c r="C67" s="46"/>
      <c r="D67" s="46" t="s">
        <v>176</v>
      </c>
      <c r="E67" s="47">
        <v>1990</v>
      </c>
      <c r="F67" s="47"/>
      <c r="G67" s="225" t="s">
        <v>196</v>
      </c>
      <c r="H67" s="225"/>
      <c r="I67" s="225"/>
      <c r="J67" s="226"/>
      <c r="K67" s="226"/>
      <c r="L67" s="226"/>
      <c r="M67" s="228" t="s">
        <v>197</v>
      </c>
      <c r="N67" s="228"/>
      <c r="O67" s="228"/>
      <c r="P67" s="45"/>
      <c r="Q67" s="45"/>
    </row>
    <row r="68" spans="1:17" x14ac:dyDescent="0.3">
      <c r="A68" s="42" t="s">
        <v>198</v>
      </c>
      <c r="B68" s="30" t="s">
        <v>199</v>
      </c>
      <c r="C68" s="46"/>
      <c r="D68" s="46"/>
      <c r="E68" s="47"/>
      <c r="F68" s="47"/>
      <c r="G68" s="226"/>
      <c r="H68" s="226"/>
      <c r="I68" s="226"/>
      <c r="J68" s="226"/>
      <c r="K68" s="226"/>
      <c r="L68" s="226"/>
      <c r="M68" s="226"/>
      <c r="N68" s="226"/>
      <c r="O68" s="226"/>
      <c r="P68" s="45"/>
      <c r="Q68" s="45"/>
    </row>
    <row r="69" spans="1:17" x14ac:dyDescent="0.3">
      <c r="A69" s="42" t="s">
        <v>200</v>
      </c>
      <c r="B69" s="30"/>
      <c r="C69" s="46"/>
      <c r="D69" s="46"/>
      <c r="E69" s="47"/>
      <c r="F69" s="47"/>
      <c r="G69" s="226"/>
      <c r="H69" s="226"/>
      <c r="I69" s="226"/>
      <c r="J69" s="226"/>
      <c r="K69" s="226"/>
      <c r="L69" s="226"/>
      <c r="M69" s="226"/>
      <c r="N69" s="226"/>
      <c r="O69" s="226"/>
      <c r="P69" s="45"/>
      <c r="Q69" s="45"/>
    </row>
    <row r="70" spans="1:17" x14ac:dyDescent="0.3">
      <c r="A70" s="42" t="s">
        <v>201</v>
      </c>
      <c r="B70" s="30"/>
      <c r="C70" s="46"/>
      <c r="D70" s="46"/>
      <c r="E70" s="47"/>
      <c r="F70" s="47"/>
      <c r="G70" s="226"/>
      <c r="H70" s="226"/>
      <c r="I70" s="226"/>
      <c r="J70" s="226"/>
      <c r="K70" s="226"/>
      <c r="L70" s="226"/>
      <c r="M70" s="226"/>
      <c r="N70" s="226"/>
      <c r="O70" s="226"/>
      <c r="P70" s="45"/>
      <c r="Q70" s="45"/>
    </row>
    <row r="71" spans="1:17" x14ac:dyDescent="0.3">
      <c r="A71" s="42" t="s">
        <v>202</v>
      </c>
      <c r="B71" s="30"/>
      <c r="C71" s="46"/>
      <c r="D71" s="46"/>
      <c r="E71" s="47"/>
      <c r="F71" s="47"/>
      <c r="G71" s="226"/>
      <c r="H71" s="226"/>
      <c r="I71" s="226"/>
      <c r="J71" s="226"/>
      <c r="K71" s="226"/>
      <c r="L71" s="226"/>
      <c r="M71" s="226"/>
      <c r="N71" s="226"/>
      <c r="O71" s="226"/>
      <c r="P71" s="45"/>
      <c r="Q71" s="45"/>
    </row>
    <row r="72" spans="1:17" x14ac:dyDescent="0.3">
      <c r="A72" s="42" t="s">
        <v>119</v>
      </c>
      <c r="B72" s="31"/>
      <c r="C72" s="42">
        <f>SUM(C67:C71)</f>
        <v>0</v>
      </c>
      <c r="D72" s="41"/>
      <c r="E72" s="41"/>
      <c r="F72" s="41"/>
      <c r="G72" s="41"/>
      <c r="H72" s="41"/>
      <c r="I72" s="41"/>
      <c r="J72" s="41"/>
      <c r="K72" s="41"/>
      <c r="L72" s="41"/>
      <c r="M72" s="41"/>
      <c r="N72" s="41"/>
      <c r="O72" s="41"/>
      <c r="P72" s="45"/>
      <c r="Q72" s="45"/>
    </row>
    <row r="73" spans="1:17" x14ac:dyDescent="0.3">
      <c r="A73" s="41"/>
      <c r="B73" s="41"/>
      <c r="C73" s="41"/>
      <c r="D73" s="41"/>
      <c r="E73" s="45"/>
      <c r="F73" s="45"/>
      <c r="G73" s="45"/>
      <c r="H73" s="45"/>
      <c r="I73" s="45"/>
      <c r="J73" s="45"/>
      <c r="K73" s="45"/>
      <c r="L73" s="45"/>
      <c r="M73" s="45"/>
      <c r="N73" s="45"/>
      <c r="O73" s="45"/>
      <c r="P73" s="45"/>
      <c r="Q73" s="45"/>
    </row>
    <row r="74" spans="1:17" ht="25.5" customHeight="1" x14ac:dyDescent="0.3">
      <c r="A74" s="29" t="s">
        <v>203</v>
      </c>
      <c r="B74" s="29" t="s">
        <v>161</v>
      </c>
      <c r="C74" s="29" t="s">
        <v>162</v>
      </c>
      <c r="D74" s="29" t="s">
        <v>193</v>
      </c>
      <c r="E74" s="48" t="s">
        <v>71</v>
      </c>
      <c r="F74" s="49" t="s">
        <v>170</v>
      </c>
      <c r="G74" s="227" t="s">
        <v>172</v>
      </c>
      <c r="H74" s="227"/>
      <c r="I74" s="227"/>
      <c r="J74" s="229" t="s">
        <v>171</v>
      </c>
      <c r="K74" s="229"/>
      <c r="L74" s="229"/>
      <c r="M74" s="227" t="s">
        <v>173</v>
      </c>
      <c r="N74" s="227"/>
      <c r="O74" s="227"/>
      <c r="P74" s="45"/>
      <c r="Q74" s="45"/>
    </row>
    <row r="75" spans="1:17" ht="15" customHeight="1" x14ac:dyDescent="0.3">
      <c r="A75" s="29" t="s">
        <v>204</v>
      </c>
      <c r="B75" s="28" t="s">
        <v>205</v>
      </c>
      <c r="C75" s="50"/>
      <c r="D75" s="50" t="s">
        <v>176</v>
      </c>
      <c r="E75" s="51">
        <v>1990</v>
      </c>
      <c r="F75" s="51"/>
      <c r="G75" s="260" t="s">
        <v>206</v>
      </c>
      <c r="H75" s="260"/>
      <c r="I75" s="260"/>
      <c r="J75" s="260"/>
      <c r="K75" s="260"/>
      <c r="L75" s="260"/>
      <c r="M75" s="260" t="s">
        <v>207</v>
      </c>
      <c r="N75" s="260"/>
      <c r="O75" s="260"/>
      <c r="P75" s="45"/>
      <c r="Q75" s="45"/>
    </row>
    <row r="76" spans="1:17" ht="32.4" customHeight="1" x14ac:dyDescent="0.3">
      <c r="A76" s="29" t="s">
        <v>208</v>
      </c>
      <c r="B76" s="28" t="s">
        <v>209</v>
      </c>
      <c r="C76" s="50"/>
      <c r="D76" s="50"/>
      <c r="E76" s="51">
        <v>1990</v>
      </c>
      <c r="F76" s="51"/>
      <c r="G76" s="260" t="s">
        <v>210</v>
      </c>
      <c r="H76" s="260"/>
      <c r="I76" s="260"/>
      <c r="J76" s="260"/>
      <c r="K76" s="260"/>
      <c r="L76" s="260"/>
      <c r="M76" s="260" t="s">
        <v>211</v>
      </c>
      <c r="N76" s="260"/>
      <c r="O76" s="260"/>
      <c r="P76" s="45"/>
      <c r="Q76" s="45"/>
    </row>
    <row r="77" spans="1:17" x14ac:dyDescent="0.3">
      <c r="A77" s="29" t="s">
        <v>212</v>
      </c>
      <c r="B77" s="28"/>
      <c r="C77" s="50"/>
      <c r="D77" s="50"/>
      <c r="E77" s="51"/>
      <c r="F77" s="51"/>
      <c r="G77" s="260"/>
      <c r="H77" s="260"/>
      <c r="I77" s="260"/>
      <c r="J77" s="260"/>
      <c r="K77" s="260"/>
      <c r="L77" s="260"/>
      <c r="M77" s="260"/>
      <c r="N77" s="260"/>
      <c r="O77" s="260"/>
      <c r="P77" s="45"/>
      <c r="Q77" s="45"/>
    </row>
    <row r="78" spans="1:17" x14ac:dyDescent="0.3">
      <c r="A78" s="29" t="s">
        <v>213</v>
      </c>
      <c r="B78" s="28"/>
      <c r="C78" s="50"/>
      <c r="D78" s="50"/>
      <c r="E78" s="51"/>
      <c r="F78" s="51"/>
      <c r="G78" s="260"/>
      <c r="H78" s="260"/>
      <c r="I78" s="260"/>
      <c r="J78" s="260"/>
      <c r="K78" s="260"/>
      <c r="L78" s="260"/>
      <c r="M78" s="260"/>
      <c r="N78" s="260"/>
      <c r="O78" s="260"/>
      <c r="P78" s="45"/>
      <c r="Q78" s="45"/>
    </row>
    <row r="79" spans="1:17" x14ac:dyDescent="0.3">
      <c r="A79" s="29" t="s">
        <v>214</v>
      </c>
      <c r="B79" s="28"/>
      <c r="C79" s="50"/>
      <c r="D79" s="50"/>
      <c r="E79" s="51"/>
      <c r="F79" s="51"/>
      <c r="G79" s="260"/>
      <c r="H79" s="260"/>
      <c r="I79" s="260"/>
      <c r="J79" s="260"/>
      <c r="K79" s="260"/>
      <c r="L79" s="260"/>
      <c r="M79" s="260"/>
      <c r="N79" s="260"/>
      <c r="O79" s="260"/>
      <c r="P79" s="45"/>
      <c r="Q79" s="45"/>
    </row>
    <row r="80" spans="1:17" x14ac:dyDescent="0.3">
      <c r="A80" s="29" t="s">
        <v>119</v>
      </c>
      <c r="B80" s="29"/>
      <c r="C80" s="29">
        <f>SUM(C75:C79)</f>
        <v>0</v>
      </c>
      <c r="D80" s="41"/>
      <c r="E80" s="41"/>
      <c r="F80" s="41"/>
      <c r="G80" s="41"/>
      <c r="H80" s="41"/>
      <c r="I80" s="41"/>
      <c r="J80" s="41"/>
      <c r="K80" s="41"/>
      <c r="L80" s="41"/>
      <c r="M80" s="41"/>
      <c r="N80" s="41"/>
      <c r="O80" s="41"/>
      <c r="P80" s="45"/>
      <c r="Q80" s="45"/>
    </row>
    <row r="81" spans="1:17" x14ac:dyDescent="0.3">
      <c r="A81" s="41"/>
      <c r="B81" s="41"/>
      <c r="C81" s="41"/>
      <c r="D81" s="41"/>
      <c r="E81" s="45"/>
      <c r="F81" s="45"/>
      <c r="G81" s="45"/>
      <c r="H81" s="45"/>
      <c r="I81" s="45"/>
      <c r="J81" s="45"/>
      <c r="K81" s="45"/>
      <c r="L81" s="45"/>
      <c r="M81" s="45"/>
      <c r="N81" s="45"/>
      <c r="O81" s="45"/>
      <c r="P81" s="45"/>
      <c r="Q81" s="45"/>
    </row>
    <row r="82" spans="1:17" ht="25.5" customHeight="1" x14ac:dyDescent="0.3">
      <c r="A82" s="52" t="s">
        <v>215</v>
      </c>
      <c r="B82" s="52" t="s">
        <v>161</v>
      </c>
      <c r="C82" s="52" t="s">
        <v>162</v>
      </c>
      <c r="D82" s="52" t="s">
        <v>193</v>
      </c>
      <c r="E82" s="53" t="s">
        <v>71</v>
      </c>
      <c r="F82" s="54" t="s">
        <v>170</v>
      </c>
      <c r="G82" s="230" t="s">
        <v>172</v>
      </c>
      <c r="H82" s="230"/>
      <c r="I82" s="230"/>
      <c r="J82" s="231" t="s">
        <v>171</v>
      </c>
      <c r="K82" s="231"/>
      <c r="L82" s="231"/>
      <c r="M82" s="230" t="s">
        <v>173</v>
      </c>
      <c r="N82" s="230"/>
      <c r="O82" s="230"/>
      <c r="P82" s="45"/>
      <c r="Q82" s="45"/>
    </row>
    <row r="83" spans="1:17" x14ac:dyDescent="0.3">
      <c r="A83" s="52" t="s">
        <v>216</v>
      </c>
      <c r="B83" s="27" t="s">
        <v>217</v>
      </c>
      <c r="C83" s="55"/>
      <c r="D83" s="55"/>
      <c r="E83" s="55"/>
      <c r="F83" s="55"/>
      <c r="G83" s="259"/>
      <c r="H83" s="259"/>
      <c r="I83" s="259"/>
      <c r="J83" s="259"/>
      <c r="K83" s="259"/>
      <c r="L83" s="259"/>
      <c r="M83" s="259"/>
      <c r="N83" s="259"/>
      <c r="O83" s="259"/>
      <c r="P83" s="41"/>
      <c r="Q83" s="41"/>
    </row>
    <row r="84" spans="1:17" x14ac:dyDescent="0.3">
      <c r="A84" s="52" t="s">
        <v>218</v>
      </c>
      <c r="B84" s="27" t="s">
        <v>219</v>
      </c>
      <c r="C84" s="55"/>
      <c r="D84" s="55"/>
      <c r="E84" s="55"/>
      <c r="F84" s="55"/>
      <c r="G84" s="259"/>
      <c r="H84" s="259"/>
      <c r="I84" s="259"/>
      <c r="J84" s="259"/>
      <c r="K84" s="259"/>
      <c r="L84" s="259"/>
      <c r="M84" s="259"/>
      <c r="N84" s="259"/>
      <c r="O84" s="259"/>
      <c r="P84" s="41"/>
      <c r="Q84" s="41"/>
    </row>
    <row r="85" spans="1:17" x14ac:dyDescent="0.3">
      <c r="A85" s="52" t="s">
        <v>220</v>
      </c>
      <c r="B85" s="27"/>
      <c r="C85" s="55"/>
      <c r="D85" s="55"/>
      <c r="E85" s="55"/>
      <c r="F85" s="55"/>
      <c r="G85" s="259"/>
      <c r="H85" s="259"/>
      <c r="I85" s="259"/>
      <c r="J85" s="259"/>
      <c r="K85" s="259"/>
      <c r="L85" s="259"/>
      <c r="M85" s="259"/>
      <c r="N85" s="259"/>
      <c r="O85" s="259"/>
      <c r="P85" s="41"/>
      <c r="Q85" s="41"/>
    </row>
    <row r="86" spans="1:17" x14ac:dyDescent="0.3">
      <c r="A86" s="52" t="s">
        <v>221</v>
      </c>
      <c r="B86" s="27"/>
      <c r="C86" s="55"/>
      <c r="D86" s="55"/>
      <c r="E86" s="55"/>
      <c r="F86" s="55"/>
      <c r="G86" s="259"/>
      <c r="H86" s="259"/>
      <c r="I86" s="259"/>
      <c r="J86" s="259"/>
      <c r="K86" s="259"/>
      <c r="L86" s="259"/>
      <c r="M86" s="259"/>
      <c r="N86" s="259"/>
      <c r="O86" s="259"/>
      <c r="P86" s="41"/>
      <c r="Q86" s="41"/>
    </row>
    <row r="87" spans="1:17" x14ac:dyDescent="0.3">
      <c r="A87" s="52" t="s">
        <v>222</v>
      </c>
      <c r="B87" s="27"/>
      <c r="C87" s="55"/>
      <c r="D87" s="55"/>
      <c r="E87" s="55"/>
      <c r="F87" s="55"/>
      <c r="G87" s="259"/>
      <c r="H87" s="259"/>
      <c r="I87" s="259"/>
      <c r="J87" s="259"/>
      <c r="K87" s="259"/>
      <c r="L87" s="259"/>
      <c r="M87" s="259"/>
      <c r="N87" s="259"/>
      <c r="O87" s="259"/>
      <c r="P87" s="41"/>
      <c r="Q87" s="41"/>
    </row>
    <row r="88" spans="1:17" x14ac:dyDescent="0.3">
      <c r="A88" s="52" t="s">
        <v>119</v>
      </c>
      <c r="B88" s="18"/>
      <c r="C88" s="52">
        <f>SUM(C85:C87)</f>
        <v>0</v>
      </c>
      <c r="D88" s="41"/>
      <c r="E88" s="41"/>
      <c r="F88" s="41"/>
      <c r="G88" s="41"/>
      <c r="H88" s="41"/>
      <c r="I88" s="41"/>
      <c r="J88" s="41"/>
      <c r="K88" s="41"/>
      <c r="L88" s="41"/>
      <c r="M88" s="41"/>
      <c r="N88" s="41"/>
      <c r="O88" s="41"/>
      <c r="P88" s="41"/>
      <c r="Q88" s="41"/>
    </row>
    <row r="89" spans="1:17" x14ac:dyDescent="0.3">
      <c r="A89" s="41"/>
      <c r="B89" s="41"/>
      <c r="C89" s="41"/>
      <c r="D89" s="41"/>
      <c r="E89" s="41"/>
      <c r="F89" s="41"/>
      <c r="G89" s="41"/>
      <c r="H89" s="41"/>
      <c r="I89" s="41"/>
      <c r="J89" s="41"/>
      <c r="K89" s="41"/>
      <c r="L89" s="41"/>
      <c r="M89" s="41"/>
      <c r="N89" s="41"/>
      <c r="O89" s="41"/>
      <c r="P89" s="41"/>
      <c r="Q89" s="41"/>
    </row>
    <row r="90" spans="1:17" ht="25.5" customHeight="1" x14ac:dyDescent="0.3">
      <c r="A90" s="56" t="s">
        <v>93</v>
      </c>
      <c r="B90" s="56" t="s">
        <v>161</v>
      </c>
      <c r="C90" s="56" t="s">
        <v>162</v>
      </c>
      <c r="D90" s="56" t="s">
        <v>223</v>
      </c>
      <c r="E90" s="57" t="s">
        <v>71</v>
      </c>
      <c r="F90" s="58" t="s">
        <v>170</v>
      </c>
      <c r="G90" s="222" t="s">
        <v>172</v>
      </c>
      <c r="H90" s="222"/>
      <c r="I90" s="222"/>
      <c r="J90" s="223" t="s">
        <v>171</v>
      </c>
      <c r="K90" s="223"/>
      <c r="L90" s="223"/>
      <c r="M90" s="222" t="s">
        <v>173</v>
      </c>
      <c r="N90" s="222"/>
      <c r="O90" s="222"/>
      <c r="P90" s="41"/>
      <c r="Q90" s="41"/>
    </row>
    <row r="91" spans="1:17" x14ac:dyDescent="0.3">
      <c r="A91" s="56" t="s">
        <v>224</v>
      </c>
      <c r="B91" s="59" t="s">
        <v>225</v>
      </c>
      <c r="C91" s="59"/>
      <c r="D91" s="59"/>
      <c r="E91" s="59">
        <v>2010</v>
      </c>
      <c r="F91" s="59"/>
      <c r="G91" s="258"/>
      <c r="H91" s="258"/>
      <c r="I91" s="258"/>
      <c r="J91" s="258"/>
      <c r="K91" s="258"/>
      <c r="L91" s="258"/>
      <c r="M91" s="258"/>
      <c r="N91" s="258"/>
      <c r="O91" s="258"/>
      <c r="P91" s="41"/>
      <c r="Q91" s="41"/>
    </row>
    <row r="92" spans="1:17" x14ac:dyDescent="0.3">
      <c r="A92" s="56" t="s">
        <v>226</v>
      </c>
      <c r="B92" s="59" t="s">
        <v>227</v>
      </c>
      <c r="C92" s="59"/>
      <c r="D92" s="59"/>
      <c r="E92" s="59"/>
      <c r="F92" s="59"/>
      <c r="G92" s="258"/>
      <c r="H92" s="258"/>
      <c r="I92" s="258"/>
      <c r="J92" s="258"/>
      <c r="K92" s="258"/>
      <c r="L92" s="258"/>
      <c r="M92" s="258"/>
      <c r="N92" s="258"/>
      <c r="O92" s="258"/>
      <c r="P92" s="41"/>
      <c r="Q92" s="41"/>
    </row>
    <row r="93" spans="1:17" x14ac:dyDescent="0.3">
      <c r="A93" s="56" t="s">
        <v>228</v>
      </c>
      <c r="B93" s="59" t="s">
        <v>229</v>
      </c>
      <c r="C93" s="59"/>
      <c r="D93" s="59"/>
      <c r="E93" s="59"/>
      <c r="F93" s="59"/>
      <c r="G93" s="258"/>
      <c r="H93" s="258"/>
      <c r="I93" s="258"/>
      <c r="J93" s="258"/>
      <c r="K93" s="258"/>
      <c r="L93" s="258"/>
      <c r="M93" s="258"/>
      <c r="N93" s="258"/>
      <c r="O93" s="258"/>
      <c r="P93" s="41"/>
      <c r="Q93" s="41"/>
    </row>
    <row r="94" spans="1:17" x14ac:dyDescent="0.3">
      <c r="A94" s="56" t="s">
        <v>230</v>
      </c>
      <c r="B94" s="59"/>
      <c r="C94" s="59"/>
      <c r="D94" s="59"/>
      <c r="E94" s="59"/>
      <c r="F94" s="59"/>
      <c r="G94" s="258"/>
      <c r="H94" s="258"/>
      <c r="I94" s="258"/>
      <c r="J94" s="258"/>
      <c r="K94" s="258"/>
      <c r="L94" s="258"/>
      <c r="M94" s="258"/>
      <c r="N94" s="258"/>
      <c r="O94" s="258"/>
      <c r="P94" s="41"/>
      <c r="Q94" s="41"/>
    </row>
    <row r="95" spans="1:17" x14ac:dyDescent="0.3">
      <c r="A95" s="56" t="s">
        <v>231</v>
      </c>
      <c r="B95" s="59"/>
      <c r="C95" s="59"/>
      <c r="D95" s="59"/>
      <c r="E95" s="59"/>
      <c r="F95" s="59"/>
      <c r="G95" s="258"/>
      <c r="H95" s="258"/>
      <c r="I95" s="258"/>
      <c r="J95" s="258"/>
      <c r="K95" s="258"/>
      <c r="L95" s="258"/>
      <c r="M95" s="258"/>
      <c r="N95" s="258"/>
      <c r="O95" s="258"/>
      <c r="P95" s="41"/>
      <c r="Q95" s="41"/>
    </row>
    <row r="96" spans="1:17" x14ac:dyDescent="0.3">
      <c r="A96" s="56" t="s">
        <v>232</v>
      </c>
      <c r="B96" s="59"/>
      <c r="C96" s="59"/>
      <c r="D96" s="59"/>
      <c r="E96" s="59"/>
      <c r="F96" s="59"/>
      <c r="G96" s="258"/>
      <c r="H96" s="258"/>
      <c r="I96" s="258"/>
      <c r="J96" s="258"/>
      <c r="K96" s="258"/>
      <c r="L96" s="258"/>
      <c r="M96" s="258"/>
      <c r="N96" s="258"/>
      <c r="O96" s="258"/>
      <c r="P96" s="41"/>
      <c r="Q96" s="41"/>
    </row>
    <row r="97" spans="1:17" x14ac:dyDescent="0.3">
      <c r="A97" s="56" t="s">
        <v>233</v>
      </c>
      <c r="B97" s="59"/>
      <c r="C97" s="59"/>
      <c r="D97" s="59"/>
      <c r="E97" s="59"/>
      <c r="F97" s="59"/>
      <c r="G97" s="258"/>
      <c r="H97" s="258"/>
      <c r="I97" s="258"/>
      <c r="J97" s="258"/>
      <c r="K97" s="258"/>
      <c r="L97" s="258"/>
      <c r="M97" s="258"/>
      <c r="N97" s="258"/>
      <c r="O97" s="258"/>
      <c r="P97" s="41"/>
      <c r="Q97" s="41"/>
    </row>
    <row r="98" spans="1:17" x14ac:dyDescent="0.3">
      <c r="A98" s="56" t="s">
        <v>119</v>
      </c>
      <c r="B98" s="59"/>
      <c r="C98" s="59">
        <f>SUM(C95:C97)</f>
        <v>0</v>
      </c>
      <c r="D98" s="59">
        <f>SUM(D95:D97)</f>
        <v>0</v>
      </c>
      <c r="E98" s="41"/>
      <c r="F98" s="41"/>
      <c r="G98" s="41"/>
      <c r="H98" s="41"/>
      <c r="I98" s="41"/>
      <c r="J98" s="41"/>
      <c r="K98" s="41"/>
      <c r="L98" s="41"/>
      <c r="M98" s="41"/>
      <c r="N98" s="41"/>
      <c r="O98" s="41"/>
      <c r="P98" s="41"/>
      <c r="Q98" s="41"/>
    </row>
    <row r="99" spans="1:17" x14ac:dyDescent="0.3">
      <c r="A99" s="41"/>
      <c r="B99" s="41"/>
      <c r="C99" s="41"/>
      <c r="D99" s="41"/>
      <c r="E99" s="41"/>
      <c r="F99" s="41"/>
      <c r="G99" s="41"/>
      <c r="H99" s="41"/>
      <c r="I99" s="41"/>
      <c r="J99" s="41"/>
      <c r="K99" s="41"/>
      <c r="L99" s="41"/>
      <c r="M99" s="41"/>
      <c r="N99" s="41"/>
      <c r="O99" s="41"/>
      <c r="P99" s="41"/>
      <c r="Q99" s="41"/>
    </row>
    <row r="100" spans="1:17" ht="25.5" customHeight="1" x14ac:dyDescent="0.3">
      <c r="A100" s="56" t="s">
        <v>94</v>
      </c>
      <c r="B100" s="56" t="s">
        <v>161</v>
      </c>
      <c r="C100" s="56" t="s">
        <v>162</v>
      </c>
      <c r="D100" s="56" t="s">
        <v>223</v>
      </c>
      <c r="E100" s="57" t="s">
        <v>71</v>
      </c>
      <c r="F100" s="58" t="s">
        <v>170</v>
      </c>
      <c r="G100" s="222" t="s">
        <v>172</v>
      </c>
      <c r="H100" s="222"/>
      <c r="I100" s="222"/>
      <c r="J100" s="223" t="s">
        <v>171</v>
      </c>
      <c r="K100" s="223"/>
      <c r="L100" s="223"/>
      <c r="M100" s="222" t="s">
        <v>173</v>
      </c>
      <c r="N100" s="222"/>
      <c r="O100" s="222"/>
      <c r="P100" s="41"/>
      <c r="Q100" s="41"/>
    </row>
    <row r="101" spans="1:17" ht="25.95" customHeight="1" x14ac:dyDescent="0.3">
      <c r="A101" s="56" t="s">
        <v>234</v>
      </c>
      <c r="B101" s="59" t="s">
        <v>235</v>
      </c>
      <c r="C101" s="59"/>
      <c r="D101" s="59"/>
      <c r="E101" s="59">
        <v>2000</v>
      </c>
      <c r="F101" s="59"/>
      <c r="G101" s="258"/>
      <c r="H101" s="258"/>
      <c r="I101" s="258"/>
      <c r="J101" s="258"/>
      <c r="K101" s="258"/>
      <c r="L101" s="258"/>
      <c r="M101" s="258"/>
      <c r="N101" s="258"/>
      <c r="O101" s="258"/>
      <c r="P101" s="41"/>
      <c r="Q101" s="41"/>
    </row>
    <row r="102" spans="1:17" x14ac:dyDescent="0.3">
      <c r="A102" s="56" t="s">
        <v>236</v>
      </c>
      <c r="B102" s="59"/>
      <c r="C102" s="59"/>
      <c r="D102" s="59"/>
      <c r="E102" s="59"/>
      <c r="F102" s="59"/>
      <c r="G102" s="258"/>
      <c r="H102" s="258"/>
      <c r="I102" s="258"/>
      <c r="J102" s="258"/>
      <c r="K102" s="258"/>
      <c r="L102" s="258"/>
      <c r="M102" s="258"/>
      <c r="N102" s="258"/>
      <c r="O102" s="258"/>
      <c r="P102" s="41"/>
      <c r="Q102" s="41"/>
    </row>
    <row r="103" spans="1:17" x14ac:dyDescent="0.3">
      <c r="A103" s="56" t="s">
        <v>236</v>
      </c>
      <c r="B103" s="59"/>
      <c r="C103" s="59"/>
      <c r="D103" s="59"/>
      <c r="E103" s="59"/>
      <c r="F103" s="59"/>
      <c r="G103" s="258"/>
      <c r="H103" s="258"/>
      <c r="I103" s="258"/>
      <c r="J103" s="258"/>
      <c r="K103" s="258"/>
      <c r="L103" s="258"/>
      <c r="M103" s="258"/>
      <c r="N103" s="258"/>
      <c r="O103" s="258"/>
      <c r="P103" s="41"/>
      <c r="Q103" s="41"/>
    </row>
    <row r="104" spans="1:17" x14ac:dyDescent="0.3">
      <c r="A104" s="56" t="s">
        <v>119</v>
      </c>
      <c r="B104" s="59"/>
      <c r="C104" s="59">
        <f>SUM(C101:C103)</f>
        <v>0</v>
      </c>
      <c r="D104" s="59">
        <f>SUM(D101:D103)</f>
        <v>0</v>
      </c>
      <c r="E104" s="41"/>
      <c r="F104" s="41"/>
      <c r="G104" s="41"/>
      <c r="H104" s="41"/>
      <c r="I104" s="41"/>
      <c r="J104" s="41"/>
      <c r="K104" s="41"/>
      <c r="L104" s="41"/>
      <c r="M104" s="41"/>
      <c r="N104" s="41"/>
      <c r="O104" s="41"/>
      <c r="P104" s="41"/>
      <c r="Q104" s="41"/>
    </row>
    <row r="105" spans="1:17" x14ac:dyDescent="0.3">
      <c r="A105" s="41"/>
      <c r="B105" s="41"/>
      <c r="C105" s="41"/>
      <c r="D105" s="41"/>
      <c r="E105" s="41"/>
      <c r="F105" s="41"/>
      <c r="G105" s="41"/>
      <c r="H105" s="41"/>
      <c r="I105" s="41"/>
      <c r="J105" s="41"/>
      <c r="K105" s="41"/>
      <c r="L105" s="41"/>
      <c r="M105" s="41"/>
      <c r="N105" s="41"/>
      <c r="O105" s="41"/>
      <c r="P105" s="41"/>
      <c r="Q105" s="41"/>
    </row>
    <row r="106" spans="1:17" ht="25.5" customHeight="1" x14ac:dyDescent="0.3">
      <c r="A106" s="81" t="s">
        <v>237</v>
      </c>
      <c r="B106" s="81" t="s">
        <v>161</v>
      </c>
      <c r="C106" s="81" t="s">
        <v>162</v>
      </c>
      <c r="D106" s="81" t="s">
        <v>223</v>
      </c>
      <c r="E106" s="82" t="s">
        <v>71</v>
      </c>
      <c r="F106" s="83" t="s">
        <v>170</v>
      </c>
      <c r="G106" s="218" t="s">
        <v>172</v>
      </c>
      <c r="H106" s="218"/>
      <c r="I106" s="218"/>
      <c r="J106" s="219" t="s">
        <v>171</v>
      </c>
      <c r="K106" s="219"/>
      <c r="L106" s="219"/>
      <c r="M106" s="218" t="s">
        <v>173</v>
      </c>
      <c r="N106" s="218"/>
      <c r="O106" s="218"/>
      <c r="P106" s="41"/>
      <c r="Q106" s="41"/>
    </row>
    <row r="107" spans="1:17" x14ac:dyDescent="0.3">
      <c r="A107" s="81" t="s">
        <v>238</v>
      </c>
      <c r="B107" s="84"/>
      <c r="C107" s="84"/>
      <c r="D107" s="84"/>
      <c r="E107" s="84"/>
      <c r="F107" s="84"/>
      <c r="G107" s="257"/>
      <c r="H107" s="257"/>
      <c r="I107" s="257"/>
      <c r="J107" s="257"/>
      <c r="K107" s="257"/>
      <c r="L107" s="257"/>
      <c r="M107" s="257"/>
      <c r="N107" s="257"/>
      <c r="O107" s="257"/>
      <c r="P107" s="41"/>
      <c r="Q107" s="41"/>
    </row>
    <row r="108" spans="1:17" x14ac:dyDescent="0.3">
      <c r="A108" s="81" t="s">
        <v>239</v>
      </c>
      <c r="B108" s="84"/>
      <c r="C108" s="84"/>
      <c r="D108" s="84"/>
      <c r="E108" s="84"/>
      <c r="F108" s="84"/>
      <c r="G108" s="257"/>
      <c r="H108" s="257"/>
      <c r="I108" s="257"/>
      <c r="J108" s="257"/>
      <c r="K108" s="257"/>
      <c r="L108" s="257"/>
      <c r="M108" s="257"/>
      <c r="N108" s="257"/>
      <c r="O108" s="257"/>
      <c r="P108" s="41"/>
      <c r="Q108" s="41"/>
    </row>
    <row r="109" spans="1:17" x14ac:dyDescent="0.3">
      <c r="A109" s="81" t="s">
        <v>240</v>
      </c>
      <c r="B109" s="84"/>
      <c r="C109" s="84"/>
      <c r="D109" s="84"/>
      <c r="E109" s="84"/>
      <c r="F109" s="84"/>
      <c r="G109" s="257"/>
      <c r="H109" s="257"/>
      <c r="I109" s="257"/>
      <c r="J109" s="257"/>
      <c r="K109" s="257"/>
      <c r="L109" s="257"/>
      <c r="M109" s="257"/>
      <c r="N109" s="257"/>
      <c r="O109" s="257"/>
      <c r="P109" s="41"/>
      <c r="Q109" s="41"/>
    </row>
    <row r="110" spans="1:17" x14ac:dyDescent="0.3">
      <c r="A110" s="81" t="s">
        <v>241</v>
      </c>
      <c r="B110" s="84"/>
      <c r="C110" s="84"/>
      <c r="D110" s="84"/>
      <c r="E110" s="84"/>
      <c r="F110" s="84"/>
      <c r="G110" s="257"/>
      <c r="H110" s="257"/>
      <c r="I110" s="257"/>
      <c r="J110" s="257"/>
      <c r="K110" s="257"/>
      <c r="L110" s="257"/>
      <c r="M110" s="257"/>
      <c r="N110" s="257"/>
      <c r="O110" s="257"/>
      <c r="P110" s="41"/>
      <c r="Q110" s="41"/>
    </row>
    <row r="111" spans="1:17" x14ac:dyDescent="0.3">
      <c r="A111" s="81"/>
      <c r="B111" s="84"/>
      <c r="C111" s="84"/>
      <c r="D111" s="84"/>
      <c r="E111" s="84"/>
      <c r="F111" s="84"/>
      <c r="G111" s="257"/>
      <c r="H111" s="257"/>
      <c r="I111" s="257"/>
      <c r="J111" s="257"/>
      <c r="K111" s="257"/>
      <c r="L111" s="257"/>
      <c r="M111" s="257"/>
      <c r="N111" s="257"/>
      <c r="O111" s="257"/>
      <c r="P111" s="41"/>
      <c r="Q111" s="41"/>
    </row>
    <row r="112" spans="1:17" x14ac:dyDescent="0.3">
      <c r="A112" s="81"/>
      <c r="B112" s="84"/>
      <c r="C112" s="84"/>
      <c r="D112" s="84"/>
      <c r="E112" s="84"/>
      <c r="F112" s="84"/>
      <c r="G112" s="257"/>
      <c r="H112" s="257"/>
      <c r="I112" s="257"/>
      <c r="J112" s="257"/>
      <c r="K112" s="257"/>
      <c r="L112" s="257"/>
      <c r="M112" s="257"/>
      <c r="N112" s="257"/>
      <c r="O112" s="257"/>
      <c r="P112" s="41"/>
      <c r="Q112" s="41"/>
    </row>
    <row r="113" spans="1:17" x14ac:dyDescent="0.3">
      <c r="A113" s="87" t="s">
        <v>242</v>
      </c>
      <c r="B113" s="84"/>
      <c r="C113" s="84"/>
      <c r="D113" s="84"/>
      <c r="E113" s="84"/>
      <c r="F113" s="84"/>
      <c r="G113" s="257"/>
      <c r="H113" s="257"/>
      <c r="I113" s="257"/>
      <c r="J113" s="257"/>
      <c r="K113" s="257"/>
      <c r="L113" s="257"/>
      <c r="M113" s="257"/>
      <c r="N113" s="257"/>
      <c r="O113" s="257"/>
      <c r="P113" s="41"/>
      <c r="Q113" s="41"/>
    </row>
    <row r="114" spans="1:17" ht="15" thickBot="1" x14ac:dyDescent="0.35">
      <c r="A114" s="41"/>
      <c r="B114" s="41"/>
      <c r="C114" s="41"/>
      <c r="D114" s="41"/>
      <c r="E114" s="41"/>
      <c r="F114" s="41"/>
      <c r="G114" s="41"/>
      <c r="H114" s="41"/>
      <c r="I114" s="41"/>
      <c r="J114" s="41"/>
      <c r="K114" s="41"/>
      <c r="L114" s="41"/>
      <c r="M114" s="41"/>
      <c r="N114" s="41"/>
      <c r="O114" s="41"/>
      <c r="P114" s="41"/>
      <c r="Q114" s="41"/>
    </row>
    <row r="115" spans="1:17" ht="15" thickBot="1" x14ac:dyDescent="0.35">
      <c r="A115" s="76" t="s">
        <v>243</v>
      </c>
      <c r="B115" s="77"/>
      <c r="C115" s="77"/>
      <c r="D115" s="77"/>
      <c r="E115" s="77"/>
      <c r="F115" s="77"/>
      <c r="G115" s="77"/>
      <c r="H115" s="77"/>
      <c r="I115" s="77"/>
      <c r="J115" s="77"/>
      <c r="K115" s="77"/>
      <c r="L115" s="77"/>
      <c r="M115" s="77"/>
      <c r="N115" s="77"/>
      <c r="O115" s="77"/>
      <c r="P115" s="78"/>
      <c r="Q115" s="41"/>
    </row>
    <row r="116" spans="1:17" x14ac:dyDescent="0.3">
      <c r="A116" s="41"/>
      <c r="B116" s="41"/>
      <c r="C116" s="41"/>
      <c r="D116" s="41"/>
      <c r="E116" s="41"/>
      <c r="F116" s="41"/>
      <c r="G116" s="41"/>
      <c r="H116" s="41"/>
      <c r="I116" s="41"/>
      <c r="J116" s="41"/>
      <c r="K116" s="41"/>
      <c r="L116" s="41"/>
      <c r="M116" s="41"/>
      <c r="N116" s="41"/>
      <c r="O116" s="41"/>
      <c r="P116" s="41"/>
      <c r="Q116" s="41"/>
    </row>
    <row r="117" spans="1:17" s="1" customFormat="1" ht="30" customHeight="1" x14ac:dyDescent="0.3">
      <c r="A117" s="60" t="s">
        <v>244</v>
      </c>
      <c r="B117" s="60" t="s">
        <v>245</v>
      </c>
      <c r="C117" s="60" t="s">
        <v>69</v>
      </c>
      <c r="D117" s="60" t="s">
        <v>193</v>
      </c>
      <c r="E117" s="60" t="s">
        <v>246</v>
      </c>
      <c r="F117" s="60" t="s">
        <v>247</v>
      </c>
      <c r="G117" s="60" t="s">
        <v>248</v>
      </c>
      <c r="H117" s="217" t="s">
        <v>249</v>
      </c>
      <c r="I117" s="217"/>
      <c r="J117" s="217"/>
      <c r="K117" s="216" t="s">
        <v>173</v>
      </c>
      <c r="L117" s="216"/>
      <c r="M117" s="216"/>
      <c r="N117" s="216" t="s">
        <v>250</v>
      </c>
      <c r="O117" s="216"/>
      <c r="P117" s="216"/>
      <c r="Q117" s="61"/>
    </row>
    <row r="118" spans="1:17" ht="34.950000000000003" customHeight="1" x14ac:dyDescent="0.3">
      <c r="A118" s="80" t="s">
        <v>251</v>
      </c>
      <c r="B118" s="63" t="s">
        <v>252</v>
      </c>
      <c r="C118" s="62" t="s">
        <v>253</v>
      </c>
      <c r="D118" s="62">
        <v>2010</v>
      </c>
      <c r="E118" s="62" t="s">
        <v>254</v>
      </c>
      <c r="F118" s="62" t="s">
        <v>255</v>
      </c>
      <c r="G118" s="62" t="s">
        <v>256</v>
      </c>
      <c r="H118" s="255"/>
      <c r="I118" s="255"/>
      <c r="J118" s="255"/>
      <c r="K118" s="255"/>
      <c r="L118" s="255"/>
      <c r="M118" s="255"/>
      <c r="N118" s="255"/>
      <c r="O118" s="255"/>
      <c r="P118" s="255"/>
      <c r="Q118" s="41"/>
    </row>
    <row r="119" spans="1:17" ht="33" customHeight="1" x14ac:dyDescent="0.3">
      <c r="A119" s="80" t="s">
        <v>257</v>
      </c>
      <c r="B119" s="63" t="s">
        <v>258</v>
      </c>
      <c r="C119" s="62" t="s">
        <v>259</v>
      </c>
      <c r="D119" s="62" t="s">
        <v>260</v>
      </c>
      <c r="E119" s="62"/>
      <c r="F119" s="62"/>
      <c r="G119" s="62"/>
      <c r="H119" s="255"/>
      <c r="I119" s="255"/>
      <c r="J119" s="255"/>
      <c r="K119" s="256"/>
      <c r="L119" s="256"/>
      <c r="M119" s="256"/>
      <c r="N119" s="255"/>
      <c r="O119" s="255"/>
      <c r="P119" s="255"/>
      <c r="Q119" s="41"/>
    </row>
    <row r="120" spans="1:17" ht="34.950000000000003" customHeight="1" x14ac:dyDescent="0.3">
      <c r="A120" s="80" t="s">
        <v>261</v>
      </c>
      <c r="B120" s="63" t="s">
        <v>262</v>
      </c>
      <c r="C120" s="62" t="s">
        <v>263</v>
      </c>
      <c r="D120" s="62" t="s">
        <v>260</v>
      </c>
      <c r="E120" s="62" t="s">
        <v>264</v>
      </c>
      <c r="F120" s="62" t="s">
        <v>255</v>
      </c>
      <c r="G120" s="62"/>
      <c r="H120" s="251" t="s">
        <v>265</v>
      </c>
      <c r="I120" s="251"/>
      <c r="J120" s="251"/>
      <c r="K120" s="254" t="s">
        <v>266</v>
      </c>
      <c r="L120" s="254"/>
      <c r="M120" s="254"/>
      <c r="N120" s="251" t="s">
        <v>267</v>
      </c>
      <c r="O120" s="251"/>
      <c r="P120" s="251"/>
      <c r="Q120" s="41"/>
    </row>
    <row r="121" spans="1:17" x14ac:dyDescent="0.3">
      <c r="A121" s="41"/>
      <c r="B121" s="41"/>
      <c r="C121" s="41"/>
      <c r="D121" s="41"/>
      <c r="E121" s="41"/>
      <c r="F121" s="41"/>
      <c r="G121" s="41"/>
      <c r="H121" s="41"/>
      <c r="I121" s="41"/>
      <c r="J121" s="41"/>
      <c r="K121" s="41"/>
      <c r="L121" s="41"/>
      <c r="M121" s="41"/>
      <c r="N121" s="41"/>
      <c r="O121" s="41"/>
      <c r="P121" s="41"/>
      <c r="Q121" s="41"/>
    </row>
    <row r="122" spans="1:17" ht="30" customHeight="1" x14ac:dyDescent="0.3">
      <c r="A122" s="64" t="s">
        <v>268</v>
      </c>
      <c r="B122" s="213" t="s">
        <v>245</v>
      </c>
      <c r="C122" s="213"/>
      <c r="D122" s="64" t="s">
        <v>193</v>
      </c>
      <c r="E122" s="64" t="s">
        <v>269</v>
      </c>
      <c r="F122" s="64" t="s">
        <v>270</v>
      </c>
      <c r="G122" s="65" t="s">
        <v>248</v>
      </c>
      <c r="H122" s="214" t="s">
        <v>249</v>
      </c>
      <c r="I122" s="214"/>
      <c r="J122" s="214"/>
      <c r="K122" s="215" t="s">
        <v>173</v>
      </c>
      <c r="L122" s="215"/>
      <c r="M122" s="215"/>
      <c r="N122" s="215" t="s">
        <v>250</v>
      </c>
      <c r="O122" s="215"/>
      <c r="P122" s="215"/>
      <c r="Q122" s="41"/>
    </row>
    <row r="123" spans="1:17" ht="41.4" customHeight="1" x14ac:dyDescent="0.3">
      <c r="A123" s="64" t="s">
        <v>271</v>
      </c>
      <c r="B123" s="252" t="s">
        <v>272</v>
      </c>
      <c r="C123" s="252"/>
      <c r="D123" s="66" t="s">
        <v>273</v>
      </c>
      <c r="E123" s="66" t="s">
        <v>274</v>
      </c>
      <c r="F123" s="66" t="s">
        <v>275</v>
      </c>
      <c r="G123" s="66">
        <v>2016</v>
      </c>
      <c r="H123" s="253" t="s">
        <v>276</v>
      </c>
      <c r="I123" s="253"/>
      <c r="J123" s="253"/>
      <c r="K123" s="253" t="s">
        <v>277</v>
      </c>
      <c r="L123" s="253"/>
      <c r="M123" s="253"/>
      <c r="N123" s="253" t="s">
        <v>278</v>
      </c>
      <c r="O123" s="253"/>
      <c r="P123" s="253"/>
      <c r="Q123" s="41"/>
    </row>
    <row r="124" spans="1:17" ht="45" customHeight="1" x14ac:dyDescent="0.3">
      <c r="A124" s="64" t="s">
        <v>279</v>
      </c>
      <c r="B124" s="252" t="s">
        <v>280</v>
      </c>
      <c r="C124" s="252"/>
      <c r="D124" s="66" t="s">
        <v>281</v>
      </c>
      <c r="E124" s="66" t="s">
        <v>282</v>
      </c>
      <c r="F124" s="66"/>
      <c r="G124" s="66">
        <v>2010</v>
      </c>
      <c r="H124" s="253" t="s">
        <v>283</v>
      </c>
      <c r="I124" s="253"/>
      <c r="J124" s="253"/>
      <c r="K124" s="253" t="s">
        <v>284</v>
      </c>
      <c r="L124" s="253"/>
      <c r="M124" s="253"/>
      <c r="N124" s="253"/>
      <c r="O124" s="253"/>
      <c r="P124" s="253"/>
      <c r="Q124" s="41"/>
    </row>
    <row r="125" spans="1:17" x14ac:dyDescent="0.3">
      <c r="H125" s="211"/>
      <c r="I125" s="211"/>
      <c r="J125" s="211"/>
      <c r="K125" s="211"/>
      <c r="L125" s="211"/>
      <c r="M125" s="211"/>
      <c r="N125" s="211"/>
      <c r="O125" s="211"/>
      <c r="P125" s="211"/>
    </row>
    <row r="126" spans="1:17" s="1" customFormat="1" ht="30" customHeight="1" x14ac:dyDescent="0.3">
      <c r="A126" s="60" t="s">
        <v>285</v>
      </c>
      <c r="B126" s="60" t="s">
        <v>245</v>
      </c>
      <c r="C126" s="60" t="s">
        <v>69</v>
      </c>
      <c r="D126" s="60" t="s">
        <v>193</v>
      </c>
      <c r="E126" s="60" t="s">
        <v>269</v>
      </c>
      <c r="F126" s="60" t="s">
        <v>286</v>
      </c>
      <c r="G126" s="60" t="s">
        <v>248</v>
      </c>
      <c r="H126" s="217" t="s">
        <v>249</v>
      </c>
      <c r="I126" s="217"/>
      <c r="J126" s="217"/>
      <c r="K126" s="216" t="s">
        <v>173</v>
      </c>
      <c r="L126" s="216"/>
      <c r="M126" s="216"/>
      <c r="N126" s="216" t="s">
        <v>250</v>
      </c>
      <c r="O126" s="216"/>
      <c r="P126" s="216"/>
      <c r="Q126" s="61"/>
    </row>
    <row r="127" spans="1:17" ht="42.6" customHeight="1" x14ac:dyDescent="0.3">
      <c r="A127" s="85" t="s">
        <v>287</v>
      </c>
      <c r="B127" s="63" t="s">
        <v>288</v>
      </c>
      <c r="C127" s="62" t="s">
        <v>289</v>
      </c>
      <c r="D127" s="62" t="s">
        <v>290</v>
      </c>
      <c r="E127" s="62" t="s">
        <v>291</v>
      </c>
      <c r="F127" s="62" t="s">
        <v>292</v>
      </c>
      <c r="G127" s="62" t="s">
        <v>256</v>
      </c>
      <c r="H127" s="251" t="s">
        <v>293</v>
      </c>
      <c r="I127" s="251"/>
      <c r="J127" s="251"/>
      <c r="K127" s="251" t="s">
        <v>294</v>
      </c>
      <c r="L127" s="251"/>
      <c r="M127" s="251"/>
      <c r="N127" s="251"/>
      <c r="O127" s="251"/>
      <c r="P127" s="251"/>
      <c r="Q127" s="41"/>
    </row>
    <row r="128" spans="1:17" ht="33" customHeight="1" x14ac:dyDescent="0.3">
      <c r="A128" s="85" t="s">
        <v>295</v>
      </c>
      <c r="B128" s="171"/>
      <c r="C128" s="62"/>
      <c r="D128" s="62"/>
      <c r="E128" s="62"/>
      <c r="F128" s="62"/>
      <c r="G128" s="62"/>
      <c r="H128" s="251"/>
      <c r="I128" s="251"/>
      <c r="J128" s="251"/>
      <c r="K128" s="251"/>
      <c r="L128" s="251"/>
      <c r="M128" s="251"/>
      <c r="N128" s="251"/>
      <c r="O128" s="251"/>
      <c r="P128" s="251"/>
      <c r="Q128" s="41"/>
    </row>
    <row r="129" spans="1:17" ht="34.950000000000003" customHeight="1" x14ac:dyDescent="0.3">
      <c r="A129" s="85" t="s">
        <v>296</v>
      </c>
      <c r="B129" s="171"/>
      <c r="C129" s="62"/>
      <c r="D129" s="62"/>
      <c r="E129" s="62"/>
      <c r="F129" s="62"/>
      <c r="G129" s="62"/>
      <c r="H129" s="251"/>
      <c r="I129" s="251"/>
      <c r="J129" s="251"/>
      <c r="K129" s="251"/>
      <c r="L129" s="251"/>
      <c r="M129" s="251"/>
      <c r="N129" s="251"/>
      <c r="O129" s="251"/>
      <c r="P129" s="251"/>
      <c r="Q129" s="41"/>
    </row>
    <row r="130" spans="1:17" ht="34.950000000000003" customHeight="1" x14ac:dyDescent="0.3">
      <c r="A130" s="85" t="s">
        <v>297</v>
      </c>
      <c r="B130" s="171"/>
      <c r="C130" s="62"/>
      <c r="D130" s="62"/>
      <c r="E130" s="62"/>
      <c r="F130" s="62"/>
      <c r="G130" s="62"/>
      <c r="H130" s="251"/>
      <c r="I130" s="251"/>
      <c r="J130" s="251"/>
      <c r="K130" s="251"/>
      <c r="L130" s="251"/>
      <c r="M130" s="251"/>
      <c r="N130" s="251"/>
      <c r="O130" s="251"/>
      <c r="P130" s="251"/>
      <c r="Q130" s="41"/>
    </row>
    <row r="131" spans="1:17" ht="34.950000000000003" customHeight="1" x14ac:dyDescent="0.3">
      <c r="A131" s="85" t="s">
        <v>298</v>
      </c>
      <c r="B131" s="171"/>
      <c r="C131" s="62"/>
      <c r="D131" s="62"/>
      <c r="E131" s="62"/>
      <c r="F131" s="62"/>
      <c r="G131" s="62"/>
      <c r="H131" s="251"/>
      <c r="I131" s="251"/>
      <c r="J131" s="251"/>
      <c r="K131" s="251"/>
      <c r="L131" s="251"/>
      <c r="M131" s="251"/>
      <c r="N131" s="251"/>
      <c r="O131" s="251"/>
      <c r="P131" s="251"/>
      <c r="Q131" s="41"/>
    </row>
    <row r="132" spans="1:17" ht="34.950000000000003" customHeight="1" x14ac:dyDescent="0.3">
      <c r="A132" s="85" t="s">
        <v>299</v>
      </c>
      <c r="B132" s="171"/>
      <c r="C132" s="62"/>
      <c r="D132" s="62"/>
      <c r="E132" s="62"/>
      <c r="F132" s="62"/>
      <c r="G132" s="62"/>
      <c r="H132" s="251"/>
      <c r="I132" s="251"/>
      <c r="J132" s="251"/>
      <c r="K132" s="251"/>
      <c r="L132" s="251"/>
      <c r="M132" s="251"/>
      <c r="N132" s="251"/>
      <c r="O132" s="251"/>
      <c r="P132" s="251"/>
      <c r="Q132" s="41"/>
    </row>
    <row r="133" spans="1:17" ht="66" customHeight="1" x14ac:dyDescent="0.3">
      <c r="A133" s="86" t="s">
        <v>242</v>
      </c>
      <c r="B133" s="171"/>
      <c r="C133" s="62"/>
      <c r="D133" s="62"/>
      <c r="E133" s="62"/>
      <c r="F133" s="62"/>
      <c r="G133" s="62"/>
      <c r="H133" s="251"/>
      <c r="I133" s="251"/>
      <c r="J133" s="251"/>
      <c r="K133" s="251"/>
      <c r="L133" s="251"/>
      <c r="M133" s="251"/>
      <c r="N133" s="251"/>
      <c r="O133" s="251"/>
      <c r="P133" s="251"/>
      <c r="Q133" s="41"/>
    </row>
  </sheetData>
  <mergeCells count="192">
    <mergeCell ref="E39:F39"/>
    <mergeCell ref="E42:F42"/>
    <mergeCell ref="E43:F43"/>
    <mergeCell ref="L58:N58"/>
    <mergeCell ref="O58:Q58"/>
    <mergeCell ref="R58:T58"/>
    <mergeCell ref="B3:E3"/>
    <mergeCell ref="D6:E6"/>
    <mergeCell ref="D7:E7"/>
    <mergeCell ref="B13:E13"/>
    <mergeCell ref="A15:B15"/>
    <mergeCell ref="E38:F38"/>
    <mergeCell ref="L61:N61"/>
    <mergeCell ref="O61:Q61"/>
    <mergeCell ref="R61:T61"/>
    <mergeCell ref="L62:N62"/>
    <mergeCell ref="O62:Q62"/>
    <mergeCell ref="R62:T62"/>
    <mergeCell ref="L59:N59"/>
    <mergeCell ref="O59:Q59"/>
    <mergeCell ref="R59:T59"/>
    <mergeCell ref="L60:N60"/>
    <mergeCell ref="O60:Q60"/>
    <mergeCell ref="R60:T60"/>
    <mergeCell ref="G67:I67"/>
    <mergeCell ref="J67:L67"/>
    <mergeCell ref="M67:O67"/>
    <mergeCell ref="G68:I68"/>
    <mergeCell ref="J68:L68"/>
    <mergeCell ref="M68:O68"/>
    <mergeCell ref="L63:N63"/>
    <mergeCell ref="O63:Q63"/>
    <mergeCell ref="R63:T63"/>
    <mergeCell ref="G66:I66"/>
    <mergeCell ref="J66:L66"/>
    <mergeCell ref="M66:O66"/>
    <mergeCell ref="G71:I71"/>
    <mergeCell ref="J71:L71"/>
    <mergeCell ref="M71:O71"/>
    <mergeCell ref="G74:I74"/>
    <mergeCell ref="J74:L74"/>
    <mergeCell ref="M74:O74"/>
    <mergeCell ref="G69:I69"/>
    <mergeCell ref="J69:L69"/>
    <mergeCell ref="M69:O69"/>
    <mergeCell ref="G70:I70"/>
    <mergeCell ref="J70:L70"/>
    <mergeCell ref="M70:O70"/>
    <mergeCell ref="G77:I77"/>
    <mergeCell ref="J77:L77"/>
    <mergeCell ref="M77:O77"/>
    <mergeCell ref="G78:I78"/>
    <mergeCell ref="J78:L78"/>
    <mergeCell ref="M78:O78"/>
    <mergeCell ref="G75:I75"/>
    <mergeCell ref="J75:L75"/>
    <mergeCell ref="M75:O75"/>
    <mergeCell ref="G76:I76"/>
    <mergeCell ref="J76:L76"/>
    <mergeCell ref="M76:O76"/>
    <mergeCell ref="G83:I83"/>
    <mergeCell ref="J83:L83"/>
    <mergeCell ref="M83:O83"/>
    <mergeCell ref="G84:I84"/>
    <mergeCell ref="J84:L84"/>
    <mergeCell ref="M84:O84"/>
    <mergeCell ref="G79:I79"/>
    <mergeCell ref="J79:L79"/>
    <mergeCell ref="M79:O79"/>
    <mergeCell ref="G82:I82"/>
    <mergeCell ref="J82:L82"/>
    <mergeCell ref="M82:O82"/>
    <mergeCell ref="G87:I87"/>
    <mergeCell ref="J87:L87"/>
    <mergeCell ref="M87:O87"/>
    <mergeCell ref="G90:I90"/>
    <mergeCell ref="J90:L90"/>
    <mergeCell ref="M90:O90"/>
    <mergeCell ref="G85:I85"/>
    <mergeCell ref="J85:L85"/>
    <mergeCell ref="M85:O85"/>
    <mergeCell ref="G86:I86"/>
    <mergeCell ref="J86:L86"/>
    <mergeCell ref="M86:O86"/>
    <mergeCell ref="G93:I93"/>
    <mergeCell ref="J93:L93"/>
    <mergeCell ref="M93:O93"/>
    <mergeCell ref="G94:I94"/>
    <mergeCell ref="J94:L94"/>
    <mergeCell ref="M94:O94"/>
    <mergeCell ref="G91:I91"/>
    <mergeCell ref="J91:L91"/>
    <mergeCell ref="M91:O91"/>
    <mergeCell ref="G92:I92"/>
    <mergeCell ref="J92:L92"/>
    <mergeCell ref="M92:O92"/>
    <mergeCell ref="G97:I97"/>
    <mergeCell ref="J97:L97"/>
    <mergeCell ref="M97:O97"/>
    <mergeCell ref="G100:I100"/>
    <mergeCell ref="J100:L100"/>
    <mergeCell ref="M100:O100"/>
    <mergeCell ref="G95:I95"/>
    <mergeCell ref="J95:L95"/>
    <mergeCell ref="M95:O95"/>
    <mergeCell ref="G96:I96"/>
    <mergeCell ref="J96:L96"/>
    <mergeCell ref="M96:O96"/>
    <mergeCell ref="G103:I103"/>
    <mergeCell ref="J103:L103"/>
    <mergeCell ref="M103:O103"/>
    <mergeCell ref="G106:I106"/>
    <mergeCell ref="J106:L106"/>
    <mergeCell ref="M106:O106"/>
    <mergeCell ref="G101:I101"/>
    <mergeCell ref="J101:L101"/>
    <mergeCell ref="M101:O101"/>
    <mergeCell ref="G102:I102"/>
    <mergeCell ref="J102:L102"/>
    <mergeCell ref="M102:O102"/>
    <mergeCell ref="G109:I109"/>
    <mergeCell ref="J109:L109"/>
    <mergeCell ref="M109:O109"/>
    <mergeCell ref="G110:I110"/>
    <mergeCell ref="J110:L110"/>
    <mergeCell ref="M110:O110"/>
    <mergeCell ref="G107:I107"/>
    <mergeCell ref="J107:L107"/>
    <mergeCell ref="M107:O107"/>
    <mergeCell ref="G108:I108"/>
    <mergeCell ref="J108:L108"/>
    <mergeCell ref="M108:O108"/>
    <mergeCell ref="G113:I113"/>
    <mergeCell ref="J113:L113"/>
    <mergeCell ref="M113:O113"/>
    <mergeCell ref="H117:J117"/>
    <mergeCell ref="K117:M117"/>
    <mergeCell ref="N117:P117"/>
    <mergeCell ref="G111:I111"/>
    <mergeCell ref="J111:L111"/>
    <mergeCell ref="M111:O111"/>
    <mergeCell ref="G112:I112"/>
    <mergeCell ref="J112:L112"/>
    <mergeCell ref="M112:O112"/>
    <mergeCell ref="H120:J120"/>
    <mergeCell ref="K120:M120"/>
    <mergeCell ref="N120:P120"/>
    <mergeCell ref="B122:C122"/>
    <mergeCell ref="H122:J122"/>
    <mergeCell ref="K122:M122"/>
    <mergeCell ref="N122:P122"/>
    <mergeCell ref="H118:J118"/>
    <mergeCell ref="K118:M118"/>
    <mergeCell ref="N118:P118"/>
    <mergeCell ref="H119:J119"/>
    <mergeCell ref="K119:M119"/>
    <mergeCell ref="N119:P119"/>
    <mergeCell ref="H125:J125"/>
    <mergeCell ref="K125:M125"/>
    <mergeCell ref="N125:P125"/>
    <mergeCell ref="H126:J126"/>
    <mergeCell ref="K126:M126"/>
    <mergeCell ref="N126:P126"/>
    <mergeCell ref="B123:C123"/>
    <mergeCell ref="H123:J123"/>
    <mergeCell ref="K123:M123"/>
    <mergeCell ref="N123:P123"/>
    <mergeCell ref="B124:C124"/>
    <mergeCell ref="H124:J124"/>
    <mergeCell ref="K124:M124"/>
    <mergeCell ref="N124:P124"/>
    <mergeCell ref="H129:J129"/>
    <mergeCell ref="K129:M129"/>
    <mergeCell ref="N129:P129"/>
    <mergeCell ref="H130:J130"/>
    <mergeCell ref="K130:M130"/>
    <mergeCell ref="N130:P130"/>
    <mergeCell ref="H127:J127"/>
    <mergeCell ref="K127:M127"/>
    <mergeCell ref="N127:P127"/>
    <mergeCell ref="H128:J128"/>
    <mergeCell ref="K128:M128"/>
    <mergeCell ref="N128:P128"/>
    <mergeCell ref="H133:J133"/>
    <mergeCell ref="K133:M133"/>
    <mergeCell ref="N133:P133"/>
    <mergeCell ref="H131:J131"/>
    <mergeCell ref="K131:M131"/>
    <mergeCell ref="N131:P131"/>
    <mergeCell ref="H132:J132"/>
    <mergeCell ref="K132:M132"/>
    <mergeCell ref="N132:P132"/>
  </mergeCells>
  <conditionalFormatting sqref="D25:D29">
    <cfRule type="colorScale" priority="4">
      <colorScale>
        <cfvo type="min"/>
        <cfvo type="num" val="0"/>
        <cfvo type="max"/>
        <color rgb="FF63BE7B"/>
        <color rgb="FFFCFCFF"/>
        <color rgb="FFF8696B"/>
      </colorScale>
    </cfRule>
  </conditionalFormatting>
  <conditionalFormatting sqref="E42:F42">
    <cfRule type="colorScale" priority="3">
      <colorScale>
        <cfvo type="min"/>
        <cfvo type="percentile" val="50"/>
        <cfvo type="max"/>
        <color rgb="FF63BE7B"/>
        <color rgb="FFFCFCFF"/>
        <color rgb="FFF8696B"/>
      </colorScale>
    </cfRule>
  </conditionalFormatting>
  <conditionalFormatting sqref="E39:F39">
    <cfRule type="colorScale" priority="2">
      <colorScale>
        <cfvo type="min"/>
        <cfvo type="percentile" val="50"/>
        <cfvo type="max"/>
        <color rgb="FFF8696B"/>
        <color rgb="FFFCFCFF"/>
        <color rgb="FF63BE7B"/>
      </colorScale>
    </cfRule>
  </conditionalFormatting>
  <conditionalFormatting sqref="D32:D36">
    <cfRule type="colorScale" priority="1">
      <colorScale>
        <cfvo type="min"/>
        <cfvo type="num" val="0"/>
        <cfvo type="max"/>
        <color rgb="FF63BE7B"/>
        <color rgb="FFFCFCFF"/>
        <color rgb="FFF8696B"/>
      </colorScale>
    </cfRule>
  </conditionalFormatting>
  <hyperlinks>
    <hyperlink ref="D7" r:id="rId1" xr:uid="{5438FEA7-A337-415A-B13D-18DC3B4A7147}"/>
  </hyperlinks>
  <pageMargins left="0.7" right="0.7" top="0.78740157499999996" bottom="0.78740157499999996" header="0.3" footer="0.3"/>
  <pageSetup paperSize="9" orientation="portrait" horizontalDpi="0" verticalDpi="0"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B71EC-2E68-4D19-A99F-F11201EAD97B}">
  <sheetPr>
    <tabColor theme="9" tint="0.79998168889431442"/>
  </sheetPr>
  <dimension ref="A1:V133"/>
  <sheetViews>
    <sheetView topLeftCell="A10" zoomScaleNormal="100" workbookViewId="0">
      <selection activeCell="H17" sqref="H17"/>
    </sheetView>
  </sheetViews>
  <sheetFormatPr baseColWidth="10" defaultColWidth="11.44140625" defaultRowHeight="14.4" x14ac:dyDescent="0.3"/>
  <cols>
    <col min="1" max="1" width="26.6640625" customWidth="1"/>
    <col min="2" max="2" width="30.44140625" customWidth="1"/>
    <col min="3" max="3" width="15.109375" customWidth="1"/>
    <col min="4" max="4" width="26" bestFit="1" customWidth="1"/>
    <col min="5" max="5" width="16.44140625" customWidth="1"/>
    <col min="6" max="6" width="20.44140625" bestFit="1" customWidth="1"/>
    <col min="7" max="7" width="13.44140625" customWidth="1"/>
    <col min="11" max="11" width="12.5546875" customWidth="1"/>
  </cols>
  <sheetData>
    <row r="1" spans="1:5" x14ac:dyDescent="0.3">
      <c r="A1" t="s">
        <v>100</v>
      </c>
      <c r="B1" s="92" t="s">
        <v>300</v>
      </c>
      <c r="C1" s="91"/>
      <c r="D1" s="91"/>
    </row>
    <row r="3" spans="1:5" x14ac:dyDescent="0.3">
      <c r="A3" s="19" t="s">
        <v>74</v>
      </c>
      <c r="B3" s="239" t="s">
        <v>306</v>
      </c>
      <c r="C3" s="240"/>
      <c r="D3" s="240"/>
      <c r="E3" s="241"/>
    </row>
    <row r="4" spans="1:5" x14ac:dyDescent="0.3">
      <c r="A4" s="19" t="s">
        <v>103</v>
      </c>
      <c r="B4" s="19" t="s">
        <v>75</v>
      </c>
      <c r="C4" s="19" t="s">
        <v>104</v>
      </c>
      <c r="D4" s="19" t="s">
        <v>77</v>
      </c>
      <c r="E4" s="19" t="s">
        <v>78</v>
      </c>
    </row>
    <row r="5" spans="1:5" x14ac:dyDescent="0.3">
      <c r="A5" s="19"/>
      <c r="B5" s="16" t="s">
        <v>105</v>
      </c>
      <c r="C5" s="8">
        <v>11</v>
      </c>
      <c r="D5" s="8" t="s">
        <v>106</v>
      </c>
      <c r="E5" s="8">
        <v>12345</v>
      </c>
    </row>
    <row r="6" spans="1:5" x14ac:dyDescent="0.3">
      <c r="A6" s="19" t="s">
        <v>107</v>
      </c>
      <c r="B6" s="19" t="s">
        <v>108</v>
      </c>
      <c r="C6" s="19" t="s">
        <v>109</v>
      </c>
      <c r="D6" s="242" t="s">
        <v>110</v>
      </c>
      <c r="E6" s="243"/>
    </row>
    <row r="7" spans="1:5" x14ac:dyDescent="0.3">
      <c r="A7" s="19"/>
      <c r="B7" s="16" t="s">
        <v>111</v>
      </c>
      <c r="C7" s="8" t="s">
        <v>112</v>
      </c>
      <c r="D7" s="244" t="s">
        <v>113</v>
      </c>
      <c r="E7" s="241"/>
    </row>
    <row r="8" spans="1:5" x14ac:dyDescent="0.3">
      <c r="A8" s="19" t="s">
        <v>79</v>
      </c>
      <c r="B8" s="8" t="s">
        <v>307</v>
      </c>
      <c r="C8" s="19" t="s">
        <v>115</v>
      </c>
      <c r="D8" s="8">
        <v>10000</v>
      </c>
      <c r="E8" s="19" t="s">
        <v>116</v>
      </c>
    </row>
    <row r="9" spans="1:5" x14ac:dyDescent="0.3">
      <c r="A9" s="19" t="s">
        <v>80</v>
      </c>
      <c r="B9" s="8"/>
      <c r="C9" s="19" t="s">
        <v>115</v>
      </c>
      <c r="D9" s="8"/>
      <c r="E9" s="19" t="s">
        <v>116</v>
      </c>
    </row>
    <row r="10" spans="1:5" ht="15" customHeight="1" x14ac:dyDescent="0.3">
      <c r="A10" s="19" t="s">
        <v>81</v>
      </c>
      <c r="B10" s="8"/>
      <c r="C10" s="19" t="s">
        <v>115</v>
      </c>
      <c r="D10" s="8"/>
      <c r="E10" s="19" t="s">
        <v>116</v>
      </c>
    </row>
    <row r="11" spans="1:5" x14ac:dyDescent="0.3">
      <c r="A11" s="19"/>
      <c r="B11" s="19"/>
      <c r="C11" s="19" t="s">
        <v>119</v>
      </c>
      <c r="D11" s="19">
        <f>SUM(D8:D10)</f>
        <v>10000</v>
      </c>
      <c r="E11" s="19" t="s">
        <v>116</v>
      </c>
    </row>
    <row r="12" spans="1:5" x14ac:dyDescent="0.3">
      <c r="A12" s="19" t="s">
        <v>120</v>
      </c>
      <c r="B12" s="8">
        <v>1960</v>
      </c>
      <c r="C12" s="88"/>
      <c r="D12" s="88"/>
      <c r="E12" s="89"/>
    </row>
    <row r="13" spans="1:5" ht="43.2" x14ac:dyDescent="0.3">
      <c r="A13" s="90" t="s">
        <v>121</v>
      </c>
      <c r="B13" s="236" t="s">
        <v>122</v>
      </c>
      <c r="C13" s="237"/>
      <c r="D13" s="237"/>
      <c r="E13" s="238"/>
    </row>
    <row r="15" spans="1:5" x14ac:dyDescent="0.3">
      <c r="A15" s="264" t="s">
        <v>302</v>
      </c>
      <c r="B15" s="264"/>
    </row>
    <row r="16" spans="1:5" x14ac:dyDescent="0.3">
      <c r="A16" s="15" t="s">
        <v>89</v>
      </c>
      <c r="B16" s="93">
        <f>IF(MAX(E59:E63)=0,$B$12,MAX(E59:E63))</f>
        <v>1960</v>
      </c>
    </row>
    <row r="17" spans="1:22" x14ac:dyDescent="0.3">
      <c r="A17" s="15" t="s">
        <v>124</v>
      </c>
      <c r="B17" s="93">
        <f>IF(MAX(E67:E71)=0,$B$12,MAX(E67:E71))</f>
        <v>1960</v>
      </c>
    </row>
    <row r="18" spans="1:22" x14ac:dyDescent="0.3">
      <c r="A18" s="15" t="s">
        <v>91</v>
      </c>
      <c r="B18" s="93">
        <f>IF(MAX(E75:E79)=0,$B$12,MAX(E75:E79))</f>
        <v>1960</v>
      </c>
    </row>
    <row r="19" spans="1:22" x14ac:dyDescent="0.3">
      <c r="A19" s="15" t="s">
        <v>92</v>
      </c>
      <c r="B19" s="93">
        <f>IF(MAX(E83:E87)=0,$B$12,MAX(E83:E87))</f>
        <v>1960</v>
      </c>
    </row>
    <row r="20" spans="1:22" x14ac:dyDescent="0.3">
      <c r="A20" s="15" t="s">
        <v>93</v>
      </c>
      <c r="B20" s="93">
        <f>IF(MAX(E91:E97)=0,$B$12,MAX(E91:E97))</f>
        <v>1960</v>
      </c>
    </row>
    <row r="21" spans="1:22" x14ac:dyDescent="0.3">
      <c r="A21" s="15" t="s">
        <v>94</v>
      </c>
      <c r="B21" s="93">
        <f>IF(MAX(E101:E103)=0,$B$12,MAX(E101:E103))</f>
        <v>1960</v>
      </c>
    </row>
    <row r="22" spans="1:22" x14ac:dyDescent="0.3">
      <c r="A22" s="15" t="s">
        <v>95</v>
      </c>
      <c r="B22" s="93">
        <f>MAX(D118)</f>
        <v>1998</v>
      </c>
    </row>
    <row r="23" spans="1:22" x14ac:dyDescent="0.3">
      <c r="B23" s="11"/>
      <c r="G23" s="12"/>
    </row>
    <row r="24" spans="1:22" x14ac:dyDescent="0.3">
      <c r="A24" s="10" t="s">
        <v>125</v>
      </c>
      <c r="B24" s="10" t="s">
        <v>126</v>
      </c>
      <c r="C24" s="10" t="s">
        <v>127</v>
      </c>
      <c r="D24" s="10" t="s">
        <v>128</v>
      </c>
      <c r="F24" s="10" t="s">
        <v>125</v>
      </c>
      <c r="G24" s="10">
        <v>2020</v>
      </c>
      <c r="H24" s="10">
        <v>2021</v>
      </c>
      <c r="I24" s="10">
        <v>2022</v>
      </c>
      <c r="J24" s="10">
        <v>2023</v>
      </c>
      <c r="K24" s="10">
        <v>2024</v>
      </c>
      <c r="L24" s="10">
        <v>2025</v>
      </c>
      <c r="M24" s="10">
        <v>2026</v>
      </c>
      <c r="N24" s="10">
        <v>2027</v>
      </c>
      <c r="O24" s="10">
        <v>2028</v>
      </c>
      <c r="P24" s="10">
        <v>2029</v>
      </c>
      <c r="Q24" s="10">
        <v>2030</v>
      </c>
      <c r="R24" s="10">
        <v>2031</v>
      </c>
      <c r="S24" s="10">
        <v>2032</v>
      </c>
      <c r="T24" s="10">
        <v>2033</v>
      </c>
      <c r="U24" s="10">
        <v>2034</v>
      </c>
      <c r="V24" s="10">
        <v>2035</v>
      </c>
    </row>
    <row r="25" spans="1:22" x14ac:dyDescent="0.3">
      <c r="A25" s="14" t="s">
        <v>129</v>
      </c>
      <c r="B25" s="21">
        <f>AVERAGE(G25:V25)</f>
        <v>10287.25</v>
      </c>
      <c r="C25" s="14">
        <f>_xlfn.IFS(ISNUMBER(U25),U25,ISNUMBER(T25),T25,ISNUMBER(S25),S25,ISNUMBER(R25),R25,ISNUMBER(Q25),Q25,ISNUMBER(P25),P25,ISNUMBER(O25),O25,ISNUMBER(N25),N25,ISNUMBER(M25),M25,ISNUMBER(L25),L25,ISNUMBER(K25),K25,ISNUMBER(J25),J25)</f>
        <v>3214</v>
      </c>
      <c r="D25" s="22">
        <f>1-(B25/C25)</f>
        <v>-2.2007622899813315</v>
      </c>
      <c r="F25" s="24" t="s">
        <v>129</v>
      </c>
      <c r="G25" s="8">
        <v>12345</v>
      </c>
      <c r="H25" s="8">
        <v>13245</v>
      </c>
      <c r="I25" s="8">
        <v>12345</v>
      </c>
      <c r="J25" s="8">
        <v>3214</v>
      </c>
      <c r="K25" s="8"/>
      <c r="L25" s="8"/>
      <c r="M25" s="8"/>
      <c r="N25" s="8"/>
      <c r="O25" s="8"/>
      <c r="P25" s="8"/>
      <c r="Q25" s="8"/>
      <c r="R25" s="8"/>
      <c r="S25" s="8"/>
      <c r="T25" s="8"/>
      <c r="U25" s="8"/>
      <c r="V25" s="8"/>
    </row>
    <row r="26" spans="1:22" x14ac:dyDescent="0.3">
      <c r="A26" s="14" t="s">
        <v>130</v>
      </c>
      <c r="B26" s="21">
        <f t="shared" ref="B26:B29" si="0">AVERAGE(G26:V26)</f>
        <v>113445</v>
      </c>
      <c r="C26" s="14">
        <f>_xlfn.IFS(ISNUMBER(U26),U26,ISNUMBER(T26),T26,ISNUMBER(S26),S26,ISNUMBER(R26),R26,ISNUMBER(Q26),Q26,ISNUMBER(P26),P26,ISNUMBER(O26),O26,ISNUMBER(N26),N26,ISNUMBER(M26),M26,ISNUMBER(L26),L26,ISNUMBER(K26),K26,ISNUMBER(J26),J26)</f>
        <v>65412</v>
      </c>
      <c r="D26" s="22">
        <f>1-(B26/C26)</f>
        <v>-0.73431480462300502</v>
      </c>
      <c r="F26" s="24" t="s">
        <v>130</v>
      </c>
      <c r="G26" s="8">
        <v>123456</v>
      </c>
      <c r="H26" s="8">
        <v>132456</v>
      </c>
      <c r="I26" s="8">
        <v>132456</v>
      </c>
      <c r="J26" s="8">
        <v>65412</v>
      </c>
      <c r="K26" s="8"/>
      <c r="L26" s="8"/>
      <c r="M26" s="8"/>
      <c r="N26" s="8"/>
      <c r="O26" s="8"/>
      <c r="P26" s="8"/>
      <c r="Q26" s="8"/>
      <c r="R26" s="8"/>
      <c r="S26" s="8"/>
      <c r="T26" s="8"/>
      <c r="U26" s="8"/>
      <c r="V26" s="8"/>
    </row>
    <row r="27" spans="1:22" x14ac:dyDescent="0.3">
      <c r="A27" s="14" t="s">
        <v>131</v>
      </c>
      <c r="B27" s="21">
        <f t="shared" si="0"/>
        <v>220.25</v>
      </c>
      <c r="C27" s="14">
        <f>_xlfn.IFS(ISNUMBER(U27),U27,ISNUMBER(T27),T27,ISNUMBER(S27),S27,ISNUMBER(R27),R27,ISNUMBER(Q27),Q27,ISNUMBER(P27),P27,ISNUMBER(O27),O27,ISNUMBER(N27),N27,ISNUMBER(M27),M27,ISNUMBER(L27),L27,ISNUMBER(K27),K27,ISNUMBER(J27),J27)</f>
        <v>215</v>
      </c>
      <c r="D27" s="22">
        <f t="shared" ref="D27:D29" si="1">1-(B27/C27)</f>
        <v>-2.4418604651162745E-2</v>
      </c>
      <c r="F27" s="24" t="s">
        <v>131</v>
      </c>
      <c r="G27" s="8">
        <v>111</v>
      </c>
      <c r="H27" s="8">
        <v>222</v>
      </c>
      <c r="I27" s="8">
        <v>333</v>
      </c>
      <c r="J27" s="8">
        <v>215</v>
      </c>
      <c r="K27" s="8"/>
      <c r="L27" s="8"/>
      <c r="M27" s="8"/>
      <c r="N27" s="8"/>
      <c r="O27" s="8"/>
      <c r="P27" s="8"/>
      <c r="Q27" s="8"/>
      <c r="R27" s="8"/>
      <c r="S27" s="8"/>
      <c r="T27" s="8"/>
      <c r="U27" s="8"/>
      <c r="V27" s="8"/>
    </row>
    <row r="28" spans="1:22" x14ac:dyDescent="0.3">
      <c r="A28" s="14" t="s">
        <v>132</v>
      </c>
      <c r="B28" s="21">
        <f>B27+B26</f>
        <v>113665.25</v>
      </c>
      <c r="C28" s="14">
        <f>C27+C26</f>
        <v>65627</v>
      </c>
      <c r="D28" s="22">
        <f t="shared" si="1"/>
        <v>-0.73198912033157093</v>
      </c>
      <c r="F28" s="24" t="s">
        <v>132</v>
      </c>
      <c r="G28" s="14">
        <f>G27+G26</f>
        <v>123567</v>
      </c>
      <c r="H28" s="14">
        <f t="shared" ref="H28:V28" si="2">H27+H26</f>
        <v>132678</v>
      </c>
      <c r="I28" s="14">
        <f t="shared" si="2"/>
        <v>132789</v>
      </c>
      <c r="J28" s="14">
        <f t="shared" si="2"/>
        <v>65627</v>
      </c>
      <c r="K28" s="14">
        <f t="shared" si="2"/>
        <v>0</v>
      </c>
      <c r="L28" s="14">
        <f t="shared" si="2"/>
        <v>0</v>
      </c>
      <c r="M28" s="14">
        <f t="shared" si="2"/>
        <v>0</v>
      </c>
      <c r="N28" s="14">
        <f t="shared" si="2"/>
        <v>0</v>
      </c>
      <c r="O28" s="14">
        <f t="shared" si="2"/>
        <v>0</v>
      </c>
      <c r="P28" s="14">
        <f t="shared" si="2"/>
        <v>0</v>
      </c>
      <c r="Q28" s="14">
        <f t="shared" si="2"/>
        <v>0</v>
      </c>
      <c r="R28" s="14">
        <f t="shared" si="2"/>
        <v>0</v>
      </c>
      <c r="S28" s="14">
        <f t="shared" si="2"/>
        <v>0</v>
      </c>
      <c r="T28" s="14">
        <f t="shared" si="2"/>
        <v>0</v>
      </c>
      <c r="U28" s="14">
        <f t="shared" si="2"/>
        <v>0</v>
      </c>
      <c r="V28" s="14">
        <f t="shared" si="2"/>
        <v>0</v>
      </c>
    </row>
    <row r="29" spans="1:22" x14ac:dyDescent="0.3">
      <c r="A29" s="14" t="s">
        <v>133</v>
      </c>
      <c r="B29" s="21">
        <f t="shared" si="0"/>
        <v>8.75</v>
      </c>
      <c r="C29" s="14">
        <f>_xlfn.IFS(ISNUMBER(U29),U29,ISNUMBER(T29),T29,ISNUMBER(S29),S29,ISNUMBER(R29),R29,ISNUMBER(Q29),Q29,ISNUMBER(P29),P29,ISNUMBER(O29),O29,ISNUMBER(N29),N29,ISNUMBER(M29),M29,ISNUMBER(L29),L29,ISNUMBER(K29),K29,ISNUMBER(J29),J29)</f>
        <v>2</v>
      </c>
      <c r="D29" s="22">
        <f t="shared" si="1"/>
        <v>-3.375</v>
      </c>
      <c r="F29" s="24" t="s">
        <v>133</v>
      </c>
      <c r="G29" s="8">
        <v>11</v>
      </c>
      <c r="H29" s="8">
        <v>11</v>
      </c>
      <c r="I29" s="8">
        <v>11</v>
      </c>
      <c r="J29" s="8">
        <v>2</v>
      </c>
      <c r="K29" s="8"/>
      <c r="L29" s="8"/>
      <c r="M29" s="8"/>
      <c r="N29" s="8"/>
      <c r="O29" s="8"/>
      <c r="P29" s="8"/>
      <c r="Q29" s="8"/>
      <c r="R29" s="8"/>
      <c r="S29" s="8"/>
      <c r="T29" s="8"/>
      <c r="U29" s="8"/>
      <c r="V29" s="8"/>
    </row>
    <row r="30" spans="1:22" x14ac:dyDescent="0.3">
      <c r="G30" t="s">
        <v>134</v>
      </c>
    </row>
    <row r="31" spans="1:22" x14ac:dyDescent="0.3">
      <c r="A31" s="4" t="s">
        <v>66</v>
      </c>
      <c r="B31" s="4" t="s">
        <v>126</v>
      </c>
      <c r="C31" s="4" t="s">
        <v>127</v>
      </c>
      <c r="D31" s="4" t="s">
        <v>128</v>
      </c>
      <c r="F31" s="4" t="s">
        <v>66</v>
      </c>
      <c r="G31" s="4">
        <v>2020</v>
      </c>
      <c r="H31" s="4">
        <v>2021</v>
      </c>
      <c r="I31" s="4">
        <v>2022</v>
      </c>
      <c r="J31" s="4">
        <v>2023</v>
      </c>
      <c r="K31" s="4">
        <v>2024</v>
      </c>
      <c r="L31" s="4">
        <v>2025</v>
      </c>
      <c r="M31" s="4">
        <v>2026</v>
      </c>
      <c r="N31" s="4">
        <v>2027</v>
      </c>
      <c r="O31" s="4">
        <v>2028</v>
      </c>
      <c r="P31" s="4">
        <v>2029</v>
      </c>
      <c r="Q31" s="4">
        <v>2030</v>
      </c>
      <c r="R31" s="4">
        <v>2031</v>
      </c>
      <c r="S31" s="4">
        <v>2032</v>
      </c>
      <c r="T31" s="4">
        <v>2033</v>
      </c>
      <c r="U31" s="4">
        <v>2034</v>
      </c>
      <c r="V31" s="4">
        <v>2035</v>
      </c>
    </row>
    <row r="32" spans="1:22" x14ac:dyDescent="0.3">
      <c r="A32" s="14" t="s">
        <v>135</v>
      </c>
      <c r="B32" s="23">
        <f>AVERAGE(G32:V32)</f>
        <v>12795</v>
      </c>
      <c r="C32" s="23">
        <f>_xlfn.IFS(ISNUMBER(U32),U32,ISNUMBER(T32),T32,ISNUMBER(S32),S32,ISNUMBER(R32),R32,ISNUMBER(Q32),Q32,ISNUMBER(P32),P32,ISNUMBER(O32),O32,ISNUMBER(N32),N32,ISNUMBER(M32),M32,ISNUMBER(L32),L32,ISNUMBER(K32),K32,ISNUMBER(J32),J32)</f>
        <v>13245</v>
      </c>
      <c r="D32" s="22">
        <f>1-(B32/C32)</f>
        <v>3.3975084937712396E-2</v>
      </c>
      <c r="F32" s="24" t="s">
        <v>135</v>
      </c>
      <c r="G32" s="20">
        <v>12345</v>
      </c>
      <c r="H32" s="20">
        <v>13245</v>
      </c>
      <c r="I32" s="20">
        <v>12345</v>
      </c>
      <c r="J32" s="20">
        <v>13245</v>
      </c>
      <c r="K32" s="20"/>
      <c r="L32" s="20"/>
      <c r="M32" s="20"/>
      <c r="N32" s="20"/>
      <c r="O32" s="20"/>
      <c r="P32" s="20"/>
      <c r="Q32" s="20"/>
      <c r="R32" s="20"/>
      <c r="S32" s="20"/>
      <c r="T32" s="20"/>
      <c r="U32" s="20"/>
      <c r="V32" s="20"/>
    </row>
    <row r="33" spans="1:22" x14ac:dyDescent="0.3">
      <c r="A33" s="14" t="s">
        <v>136</v>
      </c>
      <c r="B33" s="23">
        <f t="shared" ref="B33:B36" si="3">AVERAGE(G33:V33)</f>
        <v>10287.25</v>
      </c>
      <c r="C33" s="23">
        <f>_xlfn.IFS(ISNUMBER(U33),U33,ISNUMBER(T33),T33,ISNUMBER(S33),S33,ISNUMBER(R33),R33,ISNUMBER(Q33),Q33,ISNUMBER(P33),P33,ISNUMBER(O33),O33,ISNUMBER(N33),N33,ISNUMBER(M33),M33,ISNUMBER(L33),L33,ISNUMBER(K33),K33,ISNUMBER(J33),J33)</f>
        <v>3214</v>
      </c>
      <c r="D33" s="22">
        <f t="shared" ref="D33:D36" si="4">1-(B33/C33)</f>
        <v>-2.2007622899813315</v>
      </c>
      <c r="F33" s="24" t="s">
        <v>136</v>
      </c>
      <c r="G33" s="20">
        <v>12345</v>
      </c>
      <c r="H33" s="20">
        <v>13245</v>
      </c>
      <c r="I33" s="20">
        <v>12345</v>
      </c>
      <c r="J33" s="20">
        <v>3214</v>
      </c>
      <c r="K33" s="20"/>
      <c r="L33" s="20"/>
      <c r="M33" s="20"/>
      <c r="N33" s="20"/>
      <c r="O33" s="20"/>
      <c r="P33" s="20"/>
      <c r="Q33" s="20"/>
      <c r="R33" s="20"/>
      <c r="S33" s="20"/>
      <c r="T33" s="20"/>
      <c r="U33" s="20"/>
      <c r="V33" s="20"/>
    </row>
    <row r="34" spans="1:22" x14ac:dyDescent="0.3">
      <c r="A34" s="14" t="s">
        <v>137</v>
      </c>
      <c r="B34" s="23">
        <f t="shared" si="3"/>
        <v>12795</v>
      </c>
      <c r="C34" s="23">
        <f>_xlfn.IFS(ISNUMBER(U34),U34,ISNUMBER(T34),T34,ISNUMBER(S34),S34,ISNUMBER(R34),R34,ISNUMBER(Q34),Q34,ISNUMBER(P34),P34,ISNUMBER(O34),O34,ISNUMBER(N34),N34,ISNUMBER(M34),M34,ISNUMBER(L34),L34,ISNUMBER(K34),K34,ISNUMBER(J34),J34)</f>
        <v>13245</v>
      </c>
      <c r="D34" s="22">
        <f t="shared" si="4"/>
        <v>3.3975084937712396E-2</v>
      </c>
      <c r="F34" s="24" t="s">
        <v>137</v>
      </c>
      <c r="G34" s="20">
        <v>12345</v>
      </c>
      <c r="H34" s="20">
        <v>13245</v>
      </c>
      <c r="I34" s="20">
        <v>12345</v>
      </c>
      <c r="J34" s="20">
        <v>13245</v>
      </c>
      <c r="K34" s="20"/>
      <c r="L34" s="20"/>
      <c r="M34" s="20"/>
      <c r="N34" s="20"/>
      <c r="O34" s="20"/>
      <c r="P34" s="20"/>
      <c r="Q34" s="20"/>
      <c r="R34" s="20"/>
      <c r="S34" s="20"/>
      <c r="T34" s="20"/>
      <c r="U34" s="20"/>
      <c r="V34" s="20"/>
    </row>
    <row r="35" spans="1:22" x14ac:dyDescent="0.3">
      <c r="A35" s="14" t="s">
        <v>138</v>
      </c>
      <c r="B35" s="23">
        <f>B34+B33</f>
        <v>23082.25</v>
      </c>
      <c r="C35" s="23">
        <f>C34+C33</f>
        <v>16459</v>
      </c>
      <c r="D35" s="22">
        <f t="shared" si="4"/>
        <v>-0.40240901634364179</v>
      </c>
      <c r="F35" s="24" t="s">
        <v>138</v>
      </c>
      <c r="G35" s="14">
        <f>G34+G33</f>
        <v>24690</v>
      </c>
      <c r="H35" s="14">
        <f t="shared" ref="H35:V35" si="5">H34+H33</f>
        <v>26490</v>
      </c>
      <c r="I35" s="14">
        <f t="shared" si="5"/>
        <v>24690</v>
      </c>
      <c r="J35" s="14">
        <f t="shared" si="5"/>
        <v>16459</v>
      </c>
      <c r="K35" s="14">
        <f t="shared" si="5"/>
        <v>0</v>
      </c>
      <c r="L35" s="14">
        <f t="shared" si="5"/>
        <v>0</v>
      </c>
      <c r="M35" s="14">
        <f t="shared" si="5"/>
        <v>0</v>
      </c>
      <c r="N35" s="14">
        <f t="shared" si="5"/>
        <v>0</v>
      </c>
      <c r="O35" s="14">
        <f t="shared" si="5"/>
        <v>0</v>
      </c>
      <c r="P35" s="14">
        <f t="shared" si="5"/>
        <v>0</v>
      </c>
      <c r="Q35" s="14">
        <f t="shared" si="5"/>
        <v>0</v>
      </c>
      <c r="R35" s="14">
        <f t="shared" si="5"/>
        <v>0</v>
      </c>
      <c r="S35" s="14">
        <f t="shared" si="5"/>
        <v>0</v>
      </c>
      <c r="T35" s="14">
        <f t="shared" si="5"/>
        <v>0</v>
      </c>
      <c r="U35" s="14">
        <f t="shared" si="5"/>
        <v>0</v>
      </c>
      <c r="V35" s="14">
        <f t="shared" si="5"/>
        <v>0</v>
      </c>
    </row>
    <row r="36" spans="1:22" x14ac:dyDescent="0.3">
      <c r="A36" s="14" t="s">
        <v>139</v>
      </c>
      <c r="B36" s="23">
        <f t="shared" si="3"/>
        <v>107.25</v>
      </c>
      <c r="C36" s="23">
        <f>_xlfn.IFS(ISNUMBER(U36),U36,ISNUMBER(T36),T36,ISNUMBER(S36),S36,ISNUMBER(R36),R36,ISNUMBER(Q36),Q36,ISNUMBER(P36),P36,ISNUMBER(O36),O36,ISNUMBER(N36),N36,ISNUMBER(M36),M36,ISNUMBER(L36),L36,ISNUMBER(K36),K36,ISNUMBER(J36),J36)</f>
        <v>20</v>
      </c>
      <c r="D36" s="22">
        <f t="shared" si="4"/>
        <v>-4.3624999999999998</v>
      </c>
      <c r="F36" s="24" t="s">
        <v>139</v>
      </c>
      <c r="G36" s="20">
        <v>145</v>
      </c>
      <c r="H36" s="20">
        <v>132</v>
      </c>
      <c r="I36" s="20">
        <v>132</v>
      </c>
      <c r="J36" s="20">
        <v>20</v>
      </c>
      <c r="K36" s="20"/>
      <c r="L36" s="20"/>
      <c r="M36" s="20"/>
      <c r="N36" s="20"/>
      <c r="O36" s="20"/>
      <c r="P36" s="20"/>
      <c r="Q36" s="20"/>
      <c r="R36" s="20"/>
      <c r="S36" s="20"/>
      <c r="T36" s="20"/>
      <c r="U36" s="20"/>
      <c r="V36" s="20"/>
    </row>
    <row r="38" spans="1:22" x14ac:dyDescent="0.3">
      <c r="A38" s="6" t="s">
        <v>140</v>
      </c>
      <c r="B38" s="6" t="s">
        <v>141</v>
      </c>
      <c r="C38" s="6" t="s">
        <v>142</v>
      </c>
      <c r="D38" s="6" t="s">
        <v>143</v>
      </c>
      <c r="E38" s="245" t="s">
        <v>144</v>
      </c>
      <c r="F38" s="245"/>
    </row>
    <row r="39" spans="1:22" x14ac:dyDescent="0.3">
      <c r="A39" s="6" t="s">
        <v>145</v>
      </c>
      <c r="B39" s="13">
        <f>B25/$D$11</f>
        <v>1.0287249999999999</v>
      </c>
      <c r="C39" s="25">
        <f>C25/$D$11</f>
        <v>0.32140000000000002</v>
      </c>
      <c r="D39" s="16">
        <v>11</v>
      </c>
      <c r="E39" s="246">
        <f>1-(D39/C39)</f>
        <v>-33.225264467952705</v>
      </c>
      <c r="F39" s="246"/>
    </row>
    <row r="40" spans="1:22" x14ac:dyDescent="0.3">
      <c r="A40" s="6" t="s">
        <v>146</v>
      </c>
      <c r="B40" s="13">
        <f>B26/$D$11</f>
        <v>11.3445</v>
      </c>
      <c r="C40" s="25">
        <f t="shared" ref="C40:C41" si="6">C26/$D$11</f>
        <v>6.5411999999999999</v>
      </c>
    </row>
    <row r="41" spans="1:22" x14ac:dyDescent="0.3">
      <c r="A41" s="6" t="s">
        <v>147</v>
      </c>
      <c r="B41" s="13">
        <f>B27/$D$11</f>
        <v>2.2024999999999999E-2</v>
      </c>
      <c r="C41" s="25">
        <f t="shared" si="6"/>
        <v>2.1499999999999998E-2</v>
      </c>
    </row>
    <row r="42" spans="1:22" x14ac:dyDescent="0.3">
      <c r="A42" s="6" t="s">
        <v>148</v>
      </c>
      <c r="B42" s="70">
        <f>B41+B40</f>
        <v>11.366524999999999</v>
      </c>
      <c r="C42" s="70">
        <f>C41+C40</f>
        <v>6.5626999999999995</v>
      </c>
      <c r="D42" s="8">
        <v>80</v>
      </c>
      <c r="E42" s="246">
        <f>1-(D42/C42)</f>
        <v>-11.190104682523963</v>
      </c>
      <c r="F42" s="246"/>
    </row>
    <row r="43" spans="1:22" x14ac:dyDescent="0.3">
      <c r="A43" s="6" t="s">
        <v>315</v>
      </c>
      <c r="B43" s="13">
        <f>B29/$D$11*1000</f>
        <v>0.875</v>
      </c>
      <c r="C43" s="13">
        <f>C29/$D$11*1000</f>
        <v>0.2</v>
      </c>
      <c r="D43" s="72"/>
      <c r="E43" s="247"/>
      <c r="F43" s="247"/>
    </row>
    <row r="45" spans="1:22" x14ac:dyDescent="0.3">
      <c r="A45" s="2" t="s">
        <v>149</v>
      </c>
    </row>
    <row r="47" spans="1:22" ht="57.6" x14ac:dyDescent="0.3">
      <c r="A47" s="4" t="s">
        <v>150</v>
      </c>
      <c r="B47" s="4" t="s">
        <v>151</v>
      </c>
      <c r="C47" s="9" t="s">
        <v>303</v>
      </c>
      <c r="D47" s="9" t="s">
        <v>153</v>
      </c>
      <c r="E47" s="9" t="s">
        <v>154</v>
      </c>
    </row>
    <row r="48" spans="1:22" x14ac:dyDescent="0.3">
      <c r="A48" s="4" t="s">
        <v>83</v>
      </c>
      <c r="B48" s="5" t="s">
        <v>155</v>
      </c>
      <c r="C48" s="5">
        <v>400</v>
      </c>
      <c r="D48" s="122">
        <f>C48*C25/1000</f>
        <v>1285.5999999999999</v>
      </c>
      <c r="E48" s="69">
        <f>C48*C39/1000</f>
        <v>0.12856000000000001</v>
      </c>
    </row>
    <row r="49" spans="1:20" x14ac:dyDescent="0.3">
      <c r="A49" s="4" t="s">
        <v>86</v>
      </c>
      <c r="B49" s="5" t="s">
        <v>156</v>
      </c>
      <c r="C49" s="5">
        <v>250</v>
      </c>
      <c r="D49" s="122">
        <f>C49*C26/1000</f>
        <v>16353</v>
      </c>
      <c r="E49" s="69">
        <f>C49*C40/1000</f>
        <v>1.6353</v>
      </c>
    </row>
    <row r="50" spans="1:20" x14ac:dyDescent="0.3">
      <c r="A50" s="4" t="s">
        <v>87</v>
      </c>
      <c r="B50" s="5" t="s">
        <v>157</v>
      </c>
      <c r="C50" s="5">
        <v>400</v>
      </c>
      <c r="D50" s="122">
        <f>C50*C27/1000</f>
        <v>86</v>
      </c>
      <c r="E50" s="69">
        <f>C50*C41/1000</f>
        <v>8.6E-3</v>
      </c>
    </row>
    <row r="51" spans="1:20" x14ac:dyDescent="0.3">
      <c r="A51" s="4" t="s">
        <v>158</v>
      </c>
      <c r="D51" s="68">
        <f>SUM(D48:D50)</f>
        <v>17724.599999999999</v>
      </c>
      <c r="E51" s="67">
        <f>SUM(E48:E50)</f>
        <v>1.7724599999999999</v>
      </c>
    </row>
    <row r="55" spans="1:20" ht="15" thickBot="1" x14ac:dyDescent="0.35"/>
    <row r="56" spans="1:20" ht="15" thickBot="1" x14ac:dyDescent="0.35">
      <c r="A56" s="73" t="s">
        <v>160</v>
      </c>
      <c r="B56" s="74"/>
      <c r="C56" s="74"/>
      <c r="D56" s="74"/>
      <c r="E56" s="74"/>
      <c r="F56" s="74"/>
      <c r="G56" s="74"/>
      <c r="H56" s="74"/>
      <c r="I56" s="74"/>
      <c r="J56" s="74"/>
      <c r="K56" s="74"/>
      <c r="L56" s="74"/>
      <c r="M56" s="74"/>
      <c r="N56" s="74"/>
      <c r="O56" s="74"/>
      <c r="P56" s="74"/>
      <c r="Q56" s="74"/>
      <c r="R56" s="74"/>
      <c r="S56" s="74"/>
      <c r="T56" s="75"/>
    </row>
    <row r="58" spans="1:20" ht="41.4" x14ac:dyDescent="0.3">
      <c r="A58" s="36" t="s">
        <v>89</v>
      </c>
      <c r="B58" s="36" t="s">
        <v>161</v>
      </c>
      <c r="C58" s="36" t="s">
        <v>162</v>
      </c>
      <c r="D58" s="36" t="s">
        <v>163</v>
      </c>
      <c r="E58" s="38" t="s">
        <v>164</v>
      </c>
      <c r="F58" s="172" t="s">
        <v>165</v>
      </c>
      <c r="G58" s="172" t="s">
        <v>166</v>
      </c>
      <c r="H58" s="172" t="s">
        <v>167</v>
      </c>
      <c r="I58" s="172" t="s">
        <v>168</v>
      </c>
      <c r="J58" s="172" t="s">
        <v>169</v>
      </c>
      <c r="K58" s="40" t="s">
        <v>170</v>
      </c>
      <c r="L58" s="232" t="s">
        <v>171</v>
      </c>
      <c r="M58" s="232"/>
      <c r="N58" s="232"/>
      <c r="O58" s="233" t="s">
        <v>172</v>
      </c>
      <c r="P58" s="233"/>
      <c r="Q58" s="233"/>
      <c r="R58" s="234" t="s">
        <v>173</v>
      </c>
      <c r="S58" s="234"/>
      <c r="T58" s="234"/>
    </row>
    <row r="59" spans="1:20" s="26" customFormat="1" ht="43.2" customHeight="1" x14ac:dyDescent="0.3">
      <c r="A59" s="79" t="s">
        <v>174</v>
      </c>
      <c r="B59" s="33" t="s">
        <v>175</v>
      </c>
      <c r="C59" s="32"/>
      <c r="D59" s="32" t="s">
        <v>176</v>
      </c>
      <c r="E59" s="32" t="s">
        <v>176</v>
      </c>
      <c r="F59" s="33" t="s">
        <v>177</v>
      </c>
      <c r="G59" s="32" t="s">
        <v>178</v>
      </c>
      <c r="H59" s="32" t="s">
        <v>179</v>
      </c>
      <c r="I59" s="71" t="s">
        <v>180</v>
      </c>
      <c r="J59" s="71" t="s">
        <v>180</v>
      </c>
      <c r="K59" s="71"/>
      <c r="L59" s="263" t="s">
        <v>181</v>
      </c>
      <c r="M59" s="263"/>
      <c r="N59" s="263"/>
      <c r="O59" s="263" t="s">
        <v>182</v>
      </c>
      <c r="P59" s="263"/>
      <c r="Q59" s="263"/>
      <c r="R59" s="263" t="s">
        <v>183</v>
      </c>
      <c r="S59" s="263"/>
      <c r="T59" s="263"/>
    </row>
    <row r="60" spans="1:20" ht="33.6" customHeight="1" x14ac:dyDescent="0.3">
      <c r="A60" s="37" t="s">
        <v>184</v>
      </c>
      <c r="B60" s="35" t="s">
        <v>185</v>
      </c>
      <c r="C60" s="34"/>
      <c r="D60" s="32"/>
      <c r="E60" s="32"/>
      <c r="F60" s="32"/>
      <c r="G60" s="32"/>
      <c r="H60" s="32"/>
      <c r="I60" s="32"/>
      <c r="J60" s="32"/>
      <c r="K60" s="34"/>
      <c r="L60" s="263"/>
      <c r="M60" s="263"/>
      <c r="N60" s="263"/>
      <c r="O60" s="263" t="s">
        <v>186</v>
      </c>
      <c r="P60" s="263"/>
      <c r="Q60" s="263"/>
      <c r="R60" s="263" t="s">
        <v>187</v>
      </c>
      <c r="S60" s="263"/>
      <c r="T60" s="263"/>
    </row>
    <row r="61" spans="1:20" x14ac:dyDescent="0.3">
      <c r="A61" s="37" t="s">
        <v>188</v>
      </c>
      <c r="B61" s="35" t="s">
        <v>189</v>
      </c>
      <c r="C61" s="34"/>
      <c r="D61" s="34"/>
      <c r="E61" s="34"/>
      <c r="F61" s="34"/>
      <c r="G61" s="34"/>
      <c r="H61" s="34"/>
      <c r="I61" s="34"/>
      <c r="J61" s="34"/>
      <c r="K61" s="34"/>
      <c r="L61" s="261"/>
      <c r="M61" s="261"/>
      <c r="N61" s="261"/>
      <c r="O61" s="261"/>
      <c r="P61" s="261"/>
      <c r="Q61" s="261"/>
      <c r="R61" s="262"/>
      <c r="S61" s="262"/>
      <c r="T61" s="262"/>
    </row>
    <row r="62" spans="1:20" x14ac:dyDescent="0.3">
      <c r="A62" s="37" t="s">
        <v>190</v>
      </c>
      <c r="B62" s="35"/>
      <c r="C62" s="34"/>
      <c r="D62" s="34"/>
      <c r="E62" s="34"/>
      <c r="F62" s="34"/>
      <c r="G62" s="34"/>
      <c r="H62" s="34"/>
      <c r="I62" s="34"/>
      <c r="J62" s="34"/>
      <c r="K62" s="34"/>
      <c r="L62" s="261"/>
      <c r="M62" s="261"/>
      <c r="N62" s="261"/>
      <c r="O62" s="261"/>
      <c r="P62" s="261"/>
      <c r="Q62" s="261"/>
      <c r="R62" s="262"/>
      <c r="S62" s="262"/>
      <c r="T62" s="262"/>
    </row>
    <row r="63" spans="1:20" x14ac:dyDescent="0.3">
      <c r="A63" s="37" t="s">
        <v>191</v>
      </c>
      <c r="B63" s="35"/>
      <c r="C63" s="34"/>
      <c r="D63" s="34"/>
      <c r="E63" s="34"/>
      <c r="F63" s="34"/>
      <c r="G63" s="34"/>
      <c r="H63" s="34"/>
      <c r="I63" s="34"/>
      <c r="J63" s="34"/>
      <c r="K63" s="34"/>
      <c r="L63" s="261"/>
      <c r="M63" s="261"/>
      <c r="N63" s="261"/>
      <c r="O63" s="261"/>
      <c r="P63" s="261"/>
      <c r="Q63" s="261"/>
      <c r="R63" s="262"/>
      <c r="S63" s="262"/>
      <c r="T63" s="262"/>
    </row>
    <row r="64" spans="1:20" x14ac:dyDescent="0.3">
      <c r="A64" s="37" t="s">
        <v>119</v>
      </c>
      <c r="B64" s="35"/>
      <c r="C64" s="34">
        <f>SUM(C59:C63)</f>
        <v>0</v>
      </c>
      <c r="D64" s="41"/>
      <c r="E64" s="41"/>
      <c r="F64" s="41"/>
      <c r="G64" s="41"/>
      <c r="H64" s="41"/>
      <c r="I64" s="41"/>
      <c r="J64" s="41"/>
      <c r="K64" s="41"/>
      <c r="L64" s="41"/>
      <c r="M64" s="41"/>
      <c r="N64" s="41"/>
      <c r="O64" s="41"/>
      <c r="P64" s="41"/>
      <c r="Q64" s="41"/>
      <c r="R64" s="3"/>
      <c r="S64" s="3"/>
      <c r="T64" s="3"/>
    </row>
    <row r="65" spans="1:17" x14ac:dyDescent="0.3">
      <c r="A65" s="41"/>
      <c r="B65" s="41"/>
      <c r="C65" s="41"/>
      <c r="D65" s="41"/>
      <c r="E65" s="41"/>
      <c r="F65" s="41"/>
      <c r="G65" s="41"/>
      <c r="H65" s="41"/>
      <c r="I65" s="41"/>
      <c r="J65" s="41"/>
      <c r="K65" s="41"/>
      <c r="L65" s="41"/>
      <c r="M65" s="41"/>
      <c r="N65" s="41"/>
      <c r="O65" s="41"/>
      <c r="P65" s="41"/>
      <c r="Q65" s="41"/>
    </row>
    <row r="66" spans="1:17" ht="27.6" x14ac:dyDescent="0.3">
      <c r="A66" s="42" t="s">
        <v>192</v>
      </c>
      <c r="B66" s="42" t="s">
        <v>161</v>
      </c>
      <c r="C66" s="42" t="s">
        <v>162</v>
      </c>
      <c r="D66" s="42" t="s">
        <v>193</v>
      </c>
      <c r="E66" s="43" t="s">
        <v>71</v>
      </c>
      <c r="F66" s="44" t="s">
        <v>170</v>
      </c>
      <c r="G66" s="226" t="s">
        <v>172</v>
      </c>
      <c r="H66" s="226"/>
      <c r="I66" s="226"/>
      <c r="J66" s="235" t="s">
        <v>171</v>
      </c>
      <c r="K66" s="235"/>
      <c r="L66" s="235"/>
      <c r="M66" s="226" t="s">
        <v>173</v>
      </c>
      <c r="N66" s="226"/>
      <c r="O66" s="226"/>
      <c r="P66" s="45"/>
      <c r="Q66" s="45"/>
    </row>
    <row r="67" spans="1:17" ht="33.6" customHeight="1" x14ac:dyDescent="0.3">
      <c r="A67" s="42" t="s">
        <v>194</v>
      </c>
      <c r="B67" s="30" t="s">
        <v>195</v>
      </c>
      <c r="C67" s="46"/>
      <c r="D67" s="46" t="s">
        <v>176</v>
      </c>
      <c r="E67" s="47" t="s">
        <v>176</v>
      </c>
      <c r="F67" s="47"/>
      <c r="G67" s="225" t="s">
        <v>196</v>
      </c>
      <c r="H67" s="225"/>
      <c r="I67" s="225"/>
      <c r="J67" s="226"/>
      <c r="K67" s="226"/>
      <c r="L67" s="226"/>
      <c r="M67" s="228" t="s">
        <v>197</v>
      </c>
      <c r="N67" s="228"/>
      <c r="O67" s="228"/>
      <c r="P67" s="45"/>
      <c r="Q67" s="45"/>
    </row>
    <row r="68" spans="1:17" x14ac:dyDescent="0.3">
      <c r="A68" s="42" t="s">
        <v>198</v>
      </c>
      <c r="B68" s="30" t="s">
        <v>199</v>
      </c>
      <c r="C68" s="46"/>
      <c r="D68" s="46"/>
      <c r="E68" s="47"/>
      <c r="F68" s="47"/>
      <c r="G68" s="226"/>
      <c r="H68" s="226"/>
      <c r="I68" s="226"/>
      <c r="J68" s="226"/>
      <c r="K68" s="226"/>
      <c r="L68" s="226"/>
      <c r="M68" s="226"/>
      <c r="N68" s="226"/>
      <c r="O68" s="226"/>
      <c r="P68" s="45"/>
      <c r="Q68" s="45"/>
    </row>
    <row r="69" spans="1:17" x14ac:dyDescent="0.3">
      <c r="A69" s="42" t="s">
        <v>200</v>
      </c>
      <c r="B69" s="30"/>
      <c r="C69" s="46"/>
      <c r="D69" s="46"/>
      <c r="E69" s="47"/>
      <c r="F69" s="47"/>
      <c r="G69" s="226"/>
      <c r="H69" s="226"/>
      <c r="I69" s="226"/>
      <c r="J69" s="226"/>
      <c r="K69" s="226"/>
      <c r="L69" s="226"/>
      <c r="M69" s="226"/>
      <c r="N69" s="226"/>
      <c r="O69" s="226"/>
      <c r="P69" s="45"/>
      <c r="Q69" s="45"/>
    </row>
    <row r="70" spans="1:17" x14ac:dyDescent="0.3">
      <c r="A70" s="42" t="s">
        <v>201</v>
      </c>
      <c r="B70" s="30"/>
      <c r="C70" s="46"/>
      <c r="D70" s="46"/>
      <c r="E70" s="47"/>
      <c r="F70" s="47"/>
      <c r="G70" s="226"/>
      <c r="H70" s="226"/>
      <c r="I70" s="226"/>
      <c r="J70" s="226"/>
      <c r="K70" s="226"/>
      <c r="L70" s="226"/>
      <c r="M70" s="226"/>
      <c r="N70" s="226"/>
      <c r="O70" s="226"/>
      <c r="P70" s="45"/>
      <c r="Q70" s="45"/>
    </row>
    <row r="71" spans="1:17" x14ac:dyDescent="0.3">
      <c r="A71" s="42" t="s">
        <v>202</v>
      </c>
      <c r="B71" s="30"/>
      <c r="C71" s="46"/>
      <c r="D71" s="46"/>
      <c r="E71" s="47"/>
      <c r="F71" s="47"/>
      <c r="G71" s="226"/>
      <c r="H71" s="226"/>
      <c r="I71" s="226"/>
      <c r="J71" s="226"/>
      <c r="K71" s="226"/>
      <c r="L71" s="226"/>
      <c r="M71" s="226"/>
      <c r="N71" s="226"/>
      <c r="O71" s="226"/>
      <c r="P71" s="45"/>
      <c r="Q71" s="45"/>
    </row>
    <row r="72" spans="1:17" x14ac:dyDescent="0.3">
      <c r="A72" s="42" t="s">
        <v>119</v>
      </c>
      <c r="B72" s="31"/>
      <c r="C72" s="42">
        <f>SUM(C67:C71)</f>
        <v>0</v>
      </c>
      <c r="D72" s="41"/>
      <c r="E72" s="41"/>
      <c r="F72" s="41"/>
      <c r="G72" s="41"/>
      <c r="H72" s="41"/>
      <c r="I72" s="41"/>
      <c r="J72" s="41"/>
      <c r="K72" s="41"/>
      <c r="L72" s="41"/>
      <c r="M72" s="41"/>
      <c r="N72" s="41"/>
      <c r="O72" s="41"/>
      <c r="P72" s="45"/>
      <c r="Q72" s="45"/>
    </row>
    <row r="73" spans="1:17" x14ac:dyDescent="0.3">
      <c r="A73" s="41"/>
      <c r="B73" s="41"/>
      <c r="C73" s="41"/>
      <c r="D73" s="41"/>
      <c r="E73" s="45"/>
      <c r="F73" s="45"/>
      <c r="G73" s="45"/>
      <c r="H73" s="45"/>
      <c r="I73" s="45"/>
      <c r="J73" s="45"/>
      <c r="K73" s="45"/>
      <c r="L73" s="45"/>
      <c r="M73" s="45"/>
      <c r="N73" s="45"/>
      <c r="O73" s="45"/>
      <c r="P73" s="45"/>
      <c r="Q73" s="45"/>
    </row>
    <row r="74" spans="1:17" ht="27.6" x14ac:dyDescent="0.3">
      <c r="A74" s="29" t="s">
        <v>203</v>
      </c>
      <c r="B74" s="29" t="s">
        <v>161</v>
      </c>
      <c r="C74" s="29" t="s">
        <v>162</v>
      </c>
      <c r="D74" s="29" t="s">
        <v>193</v>
      </c>
      <c r="E74" s="48" t="s">
        <v>71</v>
      </c>
      <c r="F74" s="49" t="s">
        <v>170</v>
      </c>
      <c r="G74" s="227" t="s">
        <v>172</v>
      </c>
      <c r="H74" s="227"/>
      <c r="I74" s="227"/>
      <c r="J74" s="229" t="s">
        <v>171</v>
      </c>
      <c r="K74" s="229"/>
      <c r="L74" s="229"/>
      <c r="M74" s="227" t="s">
        <v>173</v>
      </c>
      <c r="N74" s="227"/>
      <c r="O74" s="227"/>
      <c r="P74" s="45"/>
      <c r="Q74" s="45"/>
    </row>
    <row r="75" spans="1:17" x14ac:dyDescent="0.3">
      <c r="A75" s="29" t="s">
        <v>204</v>
      </c>
      <c r="B75" s="28" t="s">
        <v>205</v>
      </c>
      <c r="C75" s="50"/>
      <c r="D75" s="50" t="s">
        <v>176</v>
      </c>
      <c r="E75" s="51" t="s">
        <v>176</v>
      </c>
      <c r="F75" s="51"/>
      <c r="G75" s="260" t="s">
        <v>206</v>
      </c>
      <c r="H75" s="260"/>
      <c r="I75" s="260"/>
      <c r="J75" s="260"/>
      <c r="K75" s="260"/>
      <c r="L75" s="260"/>
      <c r="M75" s="260" t="s">
        <v>207</v>
      </c>
      <c r="N75" s="260"/>
      <c r="O75" s="260"/>
      <c r="P75" s="45"/>
      <c r="Q75" s="45"/>
    </row>
    <row r="76" spans="1:17" ht="32.4" customHeight="1" x14ac:dyDescent="0.3">
      <c r="A76" s="29" t="s">
        <v>208</v>
      </c>
      <c r="B76" s="28" t="s">
        <v>209</v>
      </c>
      <c r="C76" s="50"/>
      <c r="D76" s="50"/>
      <c r="E76" s="51"/>
      <c r="F76" s="51"/>
      <c r="G76" s="260" t="s">
        <v>210</v>
      </c>
      <c r="H76" s="260"/>
      <c r="I76" s="260"/>
      <c r="J76" s="260"/>
      <c r="K76" s="260"/>
      <c r="L76" s="260"/>
      <c r="M76" s="260" t="s">
        <v>211</v>
      </c>
      <c r="N76" s="260"/>
      <c r="O76" s="260"/>
      <c r="P76" s="45"/>
      <c r="Q76" s="45"/>
    </row>
    <row r="77" spans="1:17" x14ac:dyDescent="0.3">
      <c r="A77" s="29" t="s">
        <v>212</v>
      </c>
      <c r="B77" s="28"/>
      <c r="C77" s="50"/>
      <c r="D77" s="50"/>
      <c r="E77" s="51"/>
      <c r="F77" s="51"/>
      <c r="G77" s="260"/>
      <c r="H77" s="260"/>
      <c r="I77" s="260"/>
      <c r="J77" s="260"/>
      <c r="K77" s="260"/>
      <c r="L77" s="260"/>
      <c r="M77" s="260"/>
      <c r="N77" s="260"/>
      <c r="O77" s="260"/>
      <c r="P77" s="45"/>
      <c r="Q77" s="45"/>
    </row>
    <row r="78" spans="1:17" x14ac:dyDescent="0.3">
      <c r="A78" s="29" t="s">
        <v>213</v>
      </c>
      <c r="B78" s="28"/>
      <c r="C78" s="50"/>
      <c r="D78" s="50"/>
      <c r="E78" s="51"/>
      <c r="F78" s="51"/>
      <c r="G78" s="260"/>
      <c r="H78" s="260"/>
      <c r="I78" s="260"/>
      <c r="J78" s="260"/>
      <c r="K78" s="260"/>
      <c r="L78" s="260"/>
      <c r="M78" s="260"/>
      <c r="N78" s="260"/>
      <c r="O78" s="260"/>
      <c r="P78" s="45"/>
      <c r="Q78" s="45"/>
    </row>
    <row r="79" spans="1:17" x14ac:dyDescent="0.3">
      <c r="A79" s="29" t="s">
        <v>214</v>
      </c>
      <c r="B79" s="28"/>
      <c r="C79" s="50"/>
      <c r="D79" s="50"/>
      <c r="E79" s="51"/>
      <c r="F79" s="51"/>
      <c r="G79" s="260"/>
      <c r="H79" s="260"/>
      <c r="I79" s="260"/>
      <c r="J79" s="260"/>
      <c r="K79" s="260"/>
      <c r="L79" s="260"/>
      <c r="M79" s="260"/>
      <c r="N79" s="260"/>
      <c r="O79" s="260"/>
      <c r="P79" s="45"/>
      <c r="Q79" s="45"/>
    </row>
    <row r="80" spans="1:17" x14ac:dyDescent="0.3">
      <c r="A80" s="29" t="s">
        <v>119</v>
      </c>
      <c r="B80" s="29"/>
      <c r="C80" s="29">
        <f>SUM(C75:C79)</f>
        <v>0</v>
      </c>
      <c r="D80" s="41"/>
      <c r="E80" s="41"/>
      <c r="F80" s="41"/>
      <c r="G80" s="41"/>
      <c r="H80" s="41"/>
      <c r="I80" s="41"/>
      <c r="J80" s="41"/>
      <c r="K80" s="41"/>
      <c r="L80" s="41"/>
      <c r="M80" s="41"/>
      <c r="N80" s="41"/>
      <c r="O80" s="41"/>
      <c r="P80" s="45"/>
      <c r="Q80" s="45"/>
    </row>
    <row r="81" spans="1:17" x14ac:dyDescent="0.3">
      <c r="A81" s="41"/>
      <c r="B81" s="41"/>
      <c r="C81" s="41"/>
      <c r="D81" s="41"/>
      <c r="E81" s="45"/>
      <c r="F81" s="45"/>
      <c r="G81" s="45"/>
      <c r="H81" s="45"/>
      <c r="I81" s="45"/>
      <c r="J81" s="45"/>
      <c r="K81" s="45"/>
      <c r="L81" s="45"/>
      <c r="M81" s="45"/>
      <c r="N81" s="45"/>
      <c r="O81" s="45"/>
      <c r="P81" s="45"/>
      <c r="Q81" s="45"/>
    </row>
    <row r="82" spans="1:17" ht="27.6" x14ac:dyDescent="0.3">
      <c r="A82" s="52" t="s">
        <v>215</v>
      </c>
      <c r="B82" s="52" t="s">
        <v>161</v>
      </c>
      <c r="C82" s="52" t="s">
        <v>162</v>
      </c>
      <c r="D82" s="52" t="s">
        <v>193</v>
      </c>
      <c r="E82" s="53" t="s">
        <v>71</v>
      </c>
      <c r="F82" s="54" t="s">
        <v>170</v>
      </c>
      <c r="G82" s="230" t="s">
        <v>172</v>
      </c>
      <c r="H82" s="230"/>
      <c r="I82" s="230"/>
      <c r="J82" s="231" t="s">
        <v>171</v>
      </c>
      <c r="K82" s="231"/>
      <c r="L82" s="231"/>
      <c r="M82" s="230" t="s">
        <v>173</v>
      </c>
      <c r="N82" s="230"/>
      <c r="O82" s="230"/>
      <c r="P82" s="45"/>
      <c r="Q82" s="45"/>
    </row>
    <row r="83" spans="1:17" x14ac:dyDescent="0.3">
      <c r="A83" s="52" t="s">
        <v>216</v>
      </c>
      <c r="B83" s="27" t="s">
        <v>217</v>
      </c>
      <c r="C83" s="55"/>
      <c r="D83" s="55"/>
      <c r="E83" s="55"/>
      <c r="F83" s="55"/>
      <c r="G83" s="259"/>
      <c r="H83" s="259"/>
      <c r="I83" s="259"/>
      <c r="J83" s="259"/>
      <c r="K83" s="259"/>
      <c r="L83" s="259"/>
      <c r="M83" s="259"/>
      <c r="N83" s="259"/>
      <c r="O83" s="259"/>
      <c r="P83" s="41"/>
      <c r="Q83" s="41"/>
    </row>
    <row r="84" spans="1:17" x14ac:dyDescent="0.3">
      <c r="A84" s="52" t="s">
        <v>218</v>
      </c>
      <c r="B84" s="27" t="s">
        <v>219</v>
      </c>
      <c r="C84" s="55"/>
      <c r="D84" s="55"/>
      <c r="E84" s="55"/>
      <c r="F84" s="55"/>
      <c r="G84" s="259"/>
      <c r="H84" s="259"/>
      <c r="I84" s="259"/>
      <c r="J84" s="259"/>
      <c r="K84" s="259"/>
      <c r="L84" s="259"/>
      <c r="M84" s="259"/>
      <c r="N84" s="259"/>
      <c r="O84" s="259"/>
      <c r="P84" s="41"/>
      <c r="Q84" s="41"/>
    </row>
    <row r="85" spans="1:17" x14ac:dyDescent="0.3">
      <c r="A85" s="52" t="s">
        <v>220</v>
      </c>
      <c r="B85" s="27"/>
      <c r="C85" s="55"/>
      <c r="D85" s="55"/>
      <c r="E85" s="55"/>
      <c r="F85" s="55"/>
      <c r="G85" s="259"/>
      <c r="H85" s="259"/>
      <c r="I85" s="259"/>
      <c r="J85" s="259"/>
      <c r="K85" s="259"/>
      <c r="L85" s="259"/>
      <c r="M85" s="259"/>
      <c r="N85" s="259"/>
      <c r="O85" s="259"/>
      <c r="P85" s="41"/>
      <c r="Q85" s="41"/>
    </row>
    <row r="86" spans="1:17" x14ac:dyDescent="0.3">
      <c r="A86" s="52" t="s">
        <v>221</v>
      </c>
      <c r="B86" s="27"/>
      <c r="C86" s="55"/>
      <c r="D86" s="55"/>
      <c r="E86" s="55"/>
      <c r="F86" s="55"/>
      <c r="G86" s="259"/>
      <c r="H86" s="259"/>
      <c r="I86" s="259"/>
      <c r="J86" s="259"/>
      <c r="K86" s="259"/>
      <c r="L86" s="259"/>
      <c r="M86" s="259"/>
      <c r="N86" s="259"/>
      <c r="O86" s="259"/>
      <c r="P86" s="41"/>
      <c r="Q86" s="41"/>
    </row>
    <row r="87" spans="1:17" x14ac:dyDescent="0.3">
      <c r="A87" s="52" t="s">
        <v>222</v>
      </c>
      <c r="B87" s="27"/>
      <c r="C87" s="55"/>
      <c r="D87" s="55"/>
      <c r="E87" s="55"/>
      <c r="F87" s="55"/>
      <c r="G87" s="259"/>
      <c r="H87" s="259"/>
      <c r="I87" s="259"/>
      <c r="J87" s="259"/>
      <c r="K87" s="259"/>
      <c r="L87" s="259"/>
      <c r="M87" s="259"/>
      <c r="N87" s="259"/>
      <c r="O87" s="259"/>
      <c r="P87" s="41"/>
      <c r="Q87" s="41"/>
    </row>
    <row r="88" spans="1:17" x14ac:dyDescent="0.3">
      <c r="A88" s="52" t="s">
        <v>119</v>
      </c>
      <c r="B88" s="18"/>
      <c r="C88" s="52">
        <f>SUM(C85:C87)</f>
        <v>0</v>
      </c>
      <c r="D88" s="41"/>
      <c r="E88" s="41"/>
      <c r="F88" s="41"/>
      <c r="G88" s="41"/>
      <c r="H88" s="41"/>
      <c r="I88" s="41"/>
      <c r="J88" s="41"/>
      <c r="K88" s="41"/>
      <c r="L88" s="41"/>
      <c r="M88" s="41"/>
      <c r="N88" s="41"/>
      <c r="O88" s="41"/>
      <c r="P88" s="41"/>
      <c r="Q88" s="41"/>
    </row>
    <row r="89" spans="1:17" x14ac:dyDescent="0.3">
      <c r="A89" s="41"/>
      <c r="B89" s="41"/>
      <c r="C89" s="41"/>
      <c r="D89" s="41"/>
      <c r="E89" s="41"/>
      <c r="F89" s="41"/>
      <c r="G89" s="41"/>
      <c r="H89" s="41"/>
      <c r="I89" s="41"/>
      <c r="J89" s="41"/>
      <c r="K89" s="41"/>
      <c r="L89" s="41"/>
      <c r="M89" s="41"/>
      <c r="N89" s="41"/>
      <c r="O89" s="41"/>
      <c r="P89" s="41"/>
      <c r="Q89" s="41"/>
    </row>
    <row r="90" spans="1:17" ht="27.6" x14ac:dyDescent="0.3">
      <c r="A90" s="56" t="s">
        <v>93</v>
      </c>
      <c r="B90" s="56" t="s">
        <v>161</v>
      </c>
      <c r="C90" s="56" t="s">
        <v>162</v>
      </c>
      <c r="D90" s="56" t="s">
        <v>223</v>
      </c>
      <c r="E90" s="57" t="s">
        <v>71</v>
      </c>
      <c r="F90" s="58" t="s">
        <v>170</v>
      </c>
      <c r="G90" s="222" t="s">
        <v>172</v>
      </c>
      <c r="H90" s="222"/>
      <c r="I90" s="222"/>
      <c r="J90" s="223" t="s">
        <v>171</v>
      </c>
      <c r="K90" s="223"/>
      <c r="L90" s="223"/>
      <c r="M90" s="222" t="s">
        <v>173</v>
      </c>
      <c r="N90" s="222"/>
      <c r="O90" s="222"/>
      <c r="P90" s="41"/>
      <c r="Q90" s="41"/>
    </row>
    <row r="91" spans="1:17" x14ac:dyDescent="0.3">
      <c r="A91" s="56" t="s">
        <v>224</v>
      </c>
      <c r="B91" s="59" t="s">
        <v>225</v>
      </c>
      <c r="C91" s="59"/>
      <c r="D91" s="59"/>
      <c r="E91" s="59" t="s">
        <v>176</v>
      </c>
      <c r="F91" s="59"/>
      <c r="G91" s="258"/>
      <c r="H91" s="258"/>
      <c r="I91" s="258"/>
      <c r="J91" s="258"/>
      <c r="K91" s="258"/>
      <c r="L91" s="258"/>
      <c r="M91" s="258"/>
      <c r="N91" s="258"/>
      <c r="O91" s="258"/>
      <c r="P91" s="41"/>
      <c r="Q91" s="41"/>
    </row>
    <row r="92" spans="1:17" x14ac:dyDescent="0.3">
      <c r="A92" s="56" t="s">
        <v>226</v>
      </c>
      <c r="B92" s="59" t="s">
        <v>227</v>
      </c>
      <c r="C92" s="59"/>
      <c r="D92" s="59"/>
      <c r="E92" s="59"/>
      <c r="F92" s="59"/>
      <c r="G92" s="258"/>
      <c r="H92" s="258"/>
      <c r="I92" s="258"/>
      <c r="J92" s="258"/>
      <c r="K92" s="258"/>
      <c r="L92" s="258"/>
      <c r="M92" s="258"/>
      <c r="N92" s="258"/>
      <c r="O92" s="258"/>
      <c r="P92" s="41"/>
      <c r="Q92" s="41"/>
    </row>
    <row r="93" spans="1:17" x14ac:dyDescent="0.3">
      <c r="A93" s="56" t="s">
        <v>228</v>
      </c>
      <c r="B93" s="59" t="s">
        <v>229</v>
      </c>
      <c r="C93" s="59"/>
      <c r="D93" s="59"/>
      <c r="E93" s="59"/>
      <c r="F93" s="59"/>
      <c r="G93" s="258"/>
      <c r="H93" s="258"/>
      <c r="I93" s="258"/>
      <c r="J93" s="258"/>
      <c r="K93" s="258"/>
      <c r="L93" s="258"/>
      <c r="M93" s="258"/>
      <c r="N93" s="258"/>
      <c r="O93" s="258"/>
      <c r="P93" s="41"/>
      <c r="Q93" s="41"/>
    </row>
    <row r="94" spans="1:17" x14ac:dyDescent="0.3">
      <c r="A94" s="56" t="s">
        <v>230</v>
      </c>
      <c r="B94" s="59"/>
      <c r="C94" s="59"/>
      <c r="D94" s="59"/>
      <c r="E94" s="59"/>
      <c r="F94" s="59"/>
      <c r="G94" s="258"/>
      <c r="H94" s="258"/>
      <c r="I94" s="258"/>
      <c r="J94" s="258"/>
      <c r="K94" s="258"/>
      <c r="L94" s="258"/>
      <c r="M94" s="258"/>
      <c r="N94" s="258"/>
      <c r="O94" s="258"/>
      <c r="P94" s="41"/>
      <c r="Q94" s="41"/>
    </row>
    <row r="95" spans="1:17" x14ac:dyDescent="0.3">
      <c r="A95" s="56" t="s">
        <v>231</v>
      </c>
      <c r="B95" s="59"/>
      <c r="C95" s="59"/>
      <c r="D95" s="59"/>
      <c r="E95" s="59"/>
      <c r="F95" s="59"/>
      <c r="G95" s="258"/>
      <c r="H95" s="258"/>
      <c r="I95" s="258"/>
      <c r="J95" s="258"/>
      <c r="K95" s="258"/>
      <c r="L95" s="258"/>
      <c r="M95" s="258"/>
      <c r="N95" s="258"/>
      <c r="O95" s="258"/>
      <c r="P95" s="41"/>
      <c r="Q95" s="41"/>
    </row>
    <row r="96" spans="1:17" x14ac:dyDescent="0.3">
      <c r="A96" s="56" t="s">
        <v>232</v>
      </c>
      <c r="B96" s="59"/>
      <c r="C96" s="59"/>
      <c r="D96" s="59"/>
      <c r="E96" s="59"/>
      <c r="F96" s="59"/>
      <c r="G96" s="258"/>
      <c r="H96" s="258"/>
      <c r="I96" s="258"/>
      <c r="J96" s="258"/>
      <c r="K96" s="258"/>
      <c r="L96" s="258"/>
      <c r="M96" s="258"/>
      <c r="N96" s="258"/>
      <c r="O96" s="258"/>
      <c r="P96" s="41"/>
      <c r="Q96" s="41"/>
    </row>
    <row r="97" spans="1:17" x14ac:dyDescent="0.3">
      <c r="A97" s="56" t="s">
        <v>233</v>
      </c>
      <c r="B97" s="59"/>
      <c r="C97" s="59"/>
      <c r="D97" s="59"/>
      <c r="E97" s="59"/>
      <c r="F97" s="59"/>
      <c r="G97" s="258"/>
      <c r="H97" s="258"/>
      <c r="I97" s="258"/>
      <c r="J97" s="258"/>
      <c r="K97" s="258"/>
      <c r="L97" s="258"/>
      <c r="M97" s="258"/>
      <c r="N97" s="258"/>
      <c r="O97" s="258"/>
      <c r="P97" s="41"/>
      <c r="Q97" s="41"/>
    </row>
    <row r="98" spans="1:17" x14ac:dyDescent="0.3">
      <c r="A98" s="56" t="s">
        <v>119</v>
      </c>
      <c r="B98" s="59"/>
      <c r="C98" s="59">
        <f>SUM(C95:C97)</f>
        <v>0</v>
      </c>
      <c r="D98" s="59">
        <f>SUM(D95:D97)</f>
        <v>0</v>
      </c>
      <c r="E98" s="41"/>
      <c r="F98" s="41"/>
      <c r="G98" s="41"/>
      <c r="H98" s="41"/>
      <c r="I98" s="41"/>
      <c r="J98" s="41"/>
      <c r="K98" s="41"/>
      <c r="L98" s="41"/>
      <c r="M98" s="41"/>
      <c r="N98" s="41"/>
      <c r="O98" s="41"/>
      <c r="P98" s="41"/>
      <c r="Q98" s="41"/>
    </row>
    <row r="99" spans="1:17" x14ac:dyDescent="0.3">
      <c r="A99" s="41"/>
      <c r="B99" s="41"/>
      <c r="C99" s="41"/>
      <c r="D99" s="41"/>
      <c r="E99" s="41"/>
      <c r="F99" s="41"/>
      <c r="G99" s="41"/>
      <c r="H99" s="41"/>
      <c r="I99" s="41"/>
      <c r="J99" s="41"/>
      <c r="K99" s="41"/>
      <c r="L99" s="41"/>
      <c r="M99" s="41"/>
      <c r="N99" s="41"/>
      <c r="O99" s="41"/>
      <c r="P99" s="41"/>
      <c r="Q99" s="41"/>
    </row>
    <row r="100" spans="1:17" ht="27.6" x14ac:dyDescent="0.3">
      <c r="A100" s="56" t="s">
        <v>94</v>
      </c>
      <c r="B100" s="56" t="s">
        <v>161</v>
      </c>
      <c r="C100" s="56" t="s">
        <v>162</v>
      </c>
      <c r="D100" s="56" t="s">
        <v>223</v>
      </c>
      <c r="E100" s="57" t="s">
        <v>71</v>
      </c>
      <c r="F100" s="58" t="s">
        <v>170</v>
      </c>
      <c r="G100" s="222" t="s">
        <v>172</v>
      </c>
      <c r="H100" s="222"/>
      <c r="I100" s="222"/>
      <c r="J100" s="223" t="s">
        <v>171</v>
      </c>
      <c r="K100" s="223"/>
      <c r="L100" s="223"/>
      <c r="M100" s="222" t="s">
        <v>173</v>
      </c>
      <c r="N100" s="222"/>
      <c r="O100" s="222"/>
      <c r="P100" s="41"/>
      <c r="Q100" s="41"/>
    </row>
    <row r="101" spans="1:17" ht="25.95" customHeight="1" x14ac:dyDescent="0.3">
      <c r="A101" s="56" t="s">
        <v>234</v>
      </c>
      <c r="B101" s="59" t="s">
        <v>235</v>
      </c>
      <c r="C101" s="59"/>
      <c r="D101" s="59"/>
      <c r="E101" s="59" t="s">
        <v>176</v>
      </c>
      <c r="F101" s="59"/>
      <c r="G101" s="258"/>
      <c r="H101" s="258"/>
      <c r="I101" s="258"/>
      <c r="J101" s="258"/>
      <c r="K101" s="258"/>
      <c r="L101" s="258"/>
      <c r="M101" s="258"/>
      <c r="N101" s="258"/>
      <c r="O101" s="258"/>
      <c r="P101" s="41"/>
      <c r="Q101" s="41"/>
    </row>
    <row r="102" spans="1:17" x14ac:dyDescent="0.3">
      <c r="A102" s="56" t="s">
        <v>236</v>
      </c>
      <c r="B102" s="59"/>
      <c r="C102" s="59"/>
      <c r="D102" s="59"/>
      <c r="E102" s="59"/>
      <c r="F102" s="59"/>
      <c r="G102" s="258"/>
      <c r="H102" s="258"/>
      <c r="I102" s="258"/>
      <c r="J102" s="258"/>
      <c r="K102" s="258"/>
      <c r="L102" s="258"/>
      <c r="M102" s="258"/>
      <c r="N102" s="258"/>
      <c r="O102" s="258"/>
      <c r="P102" s="41"/>
      <c r="Q102" s="41"/>
    </row>
    <row r="103" spans="1:17" x14ac:dyDescent="0.3">
      <c r="A103" s="56" t="s">
        <v>236</v>
      </c>
      <c r="B103" s="59"/>
      <c r="C103" s="59"/>
      <c r="D103" s="59"/>
      <c r="E103" s="59"/>
      <c r="F103" s="59"/>
      <c r="G103" s="258"/>
      <c r="H103" s="258"/>
      <c r="I103" s="258"/>
      <c r="J103" s="258"/>
      <c r="K103" s="258"/>
      <c r="L103" s="258"/>
      <c r="M103" s="258"/>
      <c r="N103" s="258"/>
      <c r="O103" s="258"/>
      <c r="P103" s="41"/>
      <c r="Q103" s="41"/>
    </row>
    <row r="104" spans="1:17" x14ac:dyDescent="0.3">
      <c r="A104" s="56" t="s">
        <v>119</v>
      </c>
      <c r="B104" s="59"/>
      <c r="C104" s="59">
        <f>SUM(C101:C103)</f>
        <v>0</v>
      </c>
      <c r="D104" s="59">
        <f>SUM(D101:D103)</f>
        <v>0</v>
      </c>
      <c r="E104" s="41"/>
      <c r="F104" s="41"/>
      <c r="G104" s="41"/>
      <c r="H104" s="41"/>
      <c r="I104" s="41"/>
      <c r="J104" s="41"/>
      <c r="K104" s="41"/>
      <c r="L104" s="41"/>
      <c r="M104" s="41"/>
      <c r="N104" s="41"/>
      <c r="O104" s="41"/>
      <c r="P104" s="41"/>
      <c r="Q104" s="41"/>
    </row>
    <row r="105" spans="1:17" x14ac:dyDescent="0.3">
      <c r="A105" s="41"/>
      <c r="B105" s="41"/>
      <c r="C105" s="41"/>
      <c r="D105" s="41"/>
      <c r="E105" s="41"/>
      <c r="F105" s="41"/>
      <c r="G105" s="41"/>
      <c r="H105" s="41"/>
      <c r="I105" s="41"/>
      <c r="J105" s="41"/>
      <c r="K105" s="41"/>
      <c r="L105" s="41"/>
      <c r="M105" s="41"/>
      <c r="N105" s="41"/>
      <c r="O105" s="41"/>
      <c r="P105" s="41"/>
      <c r="Q105" s="41"/>
    </row>
    <row r="106" spans="1:17" ht="27.6" x14ac:dyDescent="0.3">
      <c r="A106" s="81" t="s">
        <v>237</v>
      </c>
      <c r="B106" s="81" t="s">
        <v>161</v>
      </c>
      <c r="C106" s="81" t="s">
        <v>162</v>
      </c>
      <c r="D106" s="81" t="s">
        <v>223</v>
      </c>
      <c r="E106" s="82" t="s">
        <v>71</v>
      </c>
      <c r="F106" s="83" t="s">
        <v>170</v>
      </c>
      <c r="G106" s="218" t="s">
        <v>172</v>
      </c>
      <c r="H106" s="218"/>
      <c r="I106" s="218"/>
      <c r="J106" s="219" t="s">
        <v>171</v>
      </c>
      <c r="K106" s="219"/>
      <c r="L106" s="219"/>
      <c r="M106" s="218" t="s">
        <v>173</v>
      </c>
      <c r="N106" s="218"/>
      <c r="O106" s="218"/>
      <c r="P106" s="41"/>
      <c r="Q106" s="41"/>
    </row>
    <row r="107" spans="1:17" x14ac:dyDescent="0.3">
      <c r="A107" s="81" t="s">
        <v>238</v>
      </c>
      <c r="B107" s="84"/>
      <c r="C107" s="84"/>
      <c r="D107" s="84"/>
      <c r="E107" s="84"/>
      <c r="F107" s="84"/>
      <c r="G107" s="257"/>
      <c r="H107" s="257"/>
      <c r="I107" s="257"/>
      <c r="J107" s="257"/>
      <c r="K107" s="257"/>
      <c r="L107" s="257"/>
      <c r="M107" s="257"/>
      <c r="N107" s="257"/>
      <c r="O107" s="257"/>
      <c r="P107" s="41"/>
      <c r="Q107" s="41"/>
    </row>
    <row r="108" spans="1:17" x14ac:dyDescent="0.3">
      <c r="A108" s="81" t="s">
        <v>239</v>
      </c>
      <c r="B108" s="84"/>
      <c r="C108" s="84"/>
      <c r="D108" s="84"/>
      <c r="E108" s="84"/>
      <c r="F108" s="84"/>
      <c r="G108" s="257"/>
      <c r="H108" s="257"/>
      <c r="I108" s="257"/>
      <c r="J108" s="257"/>
      <c r="K108" s="257"/>
      <c r="L108" s="257"/>
      <c r="M108" s="257"/>
      <c r="N108" s="257"/>
      <c r="O108" s="257"/>
      <c r="P108" s="41"/>
      <c r="Q108" s="41"/>
    </row>
    <row r="109" spans="1:17" x14ac:dyDescent="0.3">
      <c r="A109" s="81" t="s">
        <v>240</v>
      </c>
      <c r="B109" s="84"/>
      <c r="C109" s="84"/>
      <c r="D109" s="84"/>
      <c r="E109" s="84"/>
      <c r="F109" s="84"/>
      <c r="G109" s="257"/>
      <c r="H109" s="257"/>
      <c r="I109" s="257"/>
      <c r="J109" s="257"/>
      <c r="K109" s="257"/>
      <c r="L109" s="257"/>
      <c r="M109" s="257"/>
      <c r="N109" s="257"/>
      <c r="O109" s="257"/>
      <c r="P109" s="41"/>
      <c r="Q109" s="41"/>
    </row>
    <row r="110" spans="1:17" x14ac:dyDescent="0.3">
      <c r="A110" s="81" t="s">
        <v>241</v>
      </c>
      <c r="B110" s="84"/>
      <c r="C110" s="84"/>
      <c r="D110" s="84"/>
      <c r="E110" s="84"/>
      <c r="F110" s="84"/>
      <c r="G110" s="257"/>
      <c r="H110" s="257"/>
      <c r="I110" s="257"/>
      <c r="J110" s="257"/>
      <c r="K110" s="257"/>
      <c r="L110" s="257"/>
      <c r="M110" s="257"/>
      <c r="N110" s="257"/>
      <c r="O110" s="257"/>
      <c r="P110" s="41"/>
      <c r="Q110" s="41"/>
    </row>
    <row r="111" spans="1:17" x14ac:dyDescent="0.3">
      <c r="A111" s="81"/>
      <c r="B111" s="84"/>
      <c r="C111" s="84"/>
      <c r="D111" s="84"/>
      <c r="E111" s="84"/>
      <c r="F111" s="84"/>
      <c r="G111" s="257"/>
      <c r="H111" s="257"/>
      <c r="I111" s="257"/>
      <c r="J111" s="257"/>
      <c r="K111" s="257"/>
      <c r="L111" s="257"/>
      <c r="M111" s="257"/>
      <c r="N111" s="257"/>
      <c r="O111" s="257"/>
      <c r="P111" s="41"/>
      <c r="Q111" s="41"/>
    </row>
    <row r="112" spans="1:17" x14ac:dyDescent="0.3">
      <c r="A112" s="81"/>
      <c r="B112" s="84"/>
      <c r="C112" s="84"/>
      <c r="D112" s="84"/>
      <c r="E112" s="84"/>
      <c r="F112" s="84"/>
      <c r="G112" s="257"/>
      <c r="H112" s="257"/>
      <c r="I112" s="257"/>
      <c r="J112" s="257"/>
      <c r="K112" s="257"/>
      <c r="L112" s="257"/>
      <c r="M112" s="257"/>
      <c r="N112" s="257"/>
      <c r="O112" s="257"/>
      <c r="P112" s="41"/>
      <c r="Q112" s="41"/>
    </row>
    <row r="113" spans="1:17" x14ac:dyDescent="0.3">
      <c r="A113" s="87" t="s">
        <v>242</v>
      </c>
      <c r="B113" s="84"/>
      <c r="C113" s="84"/>
      <c r="D113" s="84"/>
      <c r="E113" s="84"/>
      <c r="F113" s="84"/>
      <c r="G113" s="257"/>
      <c r="H113" s="257"/>
      <c r="I113" s="257"/>
      <c r="J113" s="257"/>
      <c r="K113" s="257"/>
      <c r="L113" s="257"/>
      <c r="M113" s="257"/>
      <c r="N113" s="257"/>
      <c r="O113" s="257"/>
      <c r="P113" s="41"/>
      <c r="Q113" s="41"/>
    </row>
    <row r="114" spans="1:17" ht="15" thickBot="1" x14ac:dyDescent="0.35">
      <c r="A114" s="41"/>
      <c r="B114" s="41"/>
      <c r="C114" s="41"/>
      <c r="D114" s="41"/>
      <c r="E114" s="41"/>
      <c r="F114" s="41"/>
      <c r="G114" s="41"/>
      <c r="H114" s="41"/>
      <c r="I114" s="41"/>
      <c r="J114" s="41"/>
      <c r="K114" s="41"/>
      <c r="L114" s="41"/>
      <c r="M114" s="41"/>
      <c r="N114" s="41"/>
      <c r="O114" s="41"/>
      <c r="P114" s="41"/>
      <c r="Q114" s="41"/>
    </row>
    <row r="115" spans="1:17" ht="15" thickBot="1" x14ac:dyDescent="0.35">
      <c r="A115" s="76" t="s">
        <v>243</v>
      </c>
      <c r="B115" s="77"/>
      <c r="C115" s="77"/>
      <c r="D115" s="77"/>
      <c r="E115" s="77"/>
      <c r="F115" s="77"/>
      <c r="G115" s="77"/>
      <c r="H115" s="77"/>
      <c r="I115" s="77"/>
      <c r="J115" s="77"/>
      <c r="K115" s="77"/>
      <c r="L115" s="77"/>
      <c r="M115" s="77"/>
      <c r="N115" s="77"/>
      <c r="O115" s="77"/>
      <c r="P115" s="78"/>
      <c r="Q115" s="41"/>
    </row>
    <row r="116" spans="1:17" x14ac:dyDescent="0.3">
      <c r="A116" s="41"/>
      <c r="B116" s="41"/>
      <c r="C116" s="41"/>
      <c r="D116" s="41"/>
      <c r="E116" s="41"/>
      <c r="F116" s="41"/>
      <c r="G116" s="41"/>
      <c r="H116" s="41"/>
      <c r="I116" s="41"/>
      <c r="J116" s="41"/>
      <c r="K116" s="41"/>
      <c r="L116" s="41"/>
      <c r="M116" s="41"/>
      <c r="N116" s="41"/>
      <c r="O116" s="41"/>
      <c r="P116" s="41"/>
      <c r="Q116" s="41"/>
    </row>
    <row r="117" spans="1:17" s="1" customFormat="1" ht="28.8" x14ac:dyDescent="0.3">
      <c r="A117" s="60" t="s">
        <v>244</v>
      </c>
      <c r="B117" s="60" t="s">
        <v>245</v>
      </c>
      <c r="C117" s="60" t="s">
        <v>69</v>
      </c>
      <c r="D117" s="60" t="s">
        <v>193</v>
      </c>
      <c r="E117" s="60" t="s">
        <v>246</v>
      </c>
      <c r="F117" s="60" t="s">
        <v>247</v>
      </c>
      <c r="G117" s="60" t="s">
        <v>248</v>
      </c>
      <c r="H117" s="217" t="s">
        <v>249</v>
      </c>
      <c r="I117" s="217"/>
      <c r="J117" s="217"/>
      <c r="K117" s="216" t="s">
        <v>173</v>
      </c>
      <c r="L117" s="216"/>
      <c r="M117" s="216"/>
      <c r="N117" s="216" t="s">
        <v>250</v>
      </c>
      <c r="O117" s="216"/>
      <c r="P117" s="216"/>
      <c r="Q117" s="61"/>
    </row>
    <row r="118" spans="1:17" ht="34.950000000000003" customHeight="1" x14ac:dyDescent="0.3">
      <c r="A118" s="80" t="s">
        <v>251</v>
      </c>
      <c r="B118" s="63" t="s">
        <v>252</v>
      </c>
      <c r="C118" s="62" t="s">
        <v>253</v>
      </c>
      <c r="D118" s="62">
        <v>1998</v>
      </c>
      <c r="E118" s="62" t="s">
        <v>254</v>
      </c>
      <c r="F118" s="62" t="s">
        <v>255</v>
      </c>
      <c r="G118" s="62" t="s">
        <v>256</v>
      </c>
      <c r="H118" s="255"/>
      <c r="I118" s="255"/>
      <c r="J118" s="255"/>
      <c r="K118" s="255"/>
      <c r="L118" s="255"/>
      <c r="M118" s="255"/>
      <c r="N118" s="255"/>
      <c r="O118" s="255"/>
      <c r="P118" s="255"/>
      <c r="Q118" s="41"/>
    </row>
    <row r="119" spans="1:17" ht="33" customHeight="1" x14ac:dyDescent="0.3">
      <c r="A119" s="80" t="s">
        <v>257</v>
      </c>
      <c r="B119" s="63" t="s">
        <v>258</v>
      </c>
      <c r="C119" s="62" t="s">
        <v>259</v>
      </c>
      <c r="D119" s="62" t="s">
        <v>260</v>
      </c>
      <c r="E119" s="62"/>
      <c r="F119" s="62"/>
      <c r="G119" s="62"/>
      <c r="H119" s="255"/>
      <c r="I119" s="255"/>
      <c r="J119" s="255"/>
      <c r="K119" s="256"/>
      <c r="L119" s="256"/>
      <c r="M119" s="256"/>
      <c r="N119" s="255"/>
      <c r="O119" s="255"/>
      <c r="P119" s="255"/>
      <c r="Q119" s="41"/>
    </row>
    <row r="120" spans="1:17" ht="34.950000000000003" customHeight="1" x14ac:dyDescent="0.3">
      <c r="A120" s="80" t="s">
        <v>261</v>
      </c>
      <c r="B120" s="63" t="s">
        <v>262</v>
      </c>
      <c r="C120" s="62" t="s">
        <v>263</v>
      </c>
      <c r="D120" s="62" t="s">
        <v>260</v>
      </c>
      <c r="E120" s="62" t="s">
        <v>264</v>
      </c>
      <c r="F120" s="62" t="s">
        <v>255</v>
      </c>
      <c r="G120" s="62"/>
      <c r="H120" s="251" t="s">
        <v>265</v>
      </c>
      <c r="I120" s="251"/>
      <c r="J120" s="251"/>
      <c r="K120" s="254" t="s">
        <v>266</v>
      </c>
      <c r="L120" s="254"/>
      <c r="M120" s="254"/>
      <c r="N120" s="251" t="s">
        <v>267</v>
      </c>
      <c r="O120" s="251"/>
      <c r="P120" s="251"/>
      <c r="Q120" s="41"/>
    </row>
    <row r="121" spans="1:17" x14ac:dyDescent="0.3">
      <c r="A121" s="41"/>
      <c r="B121" s="41"/>
      <c r="C121" s="41"/>
      <c r="D121" s="41"/>
      <c r="E121" s="41"/>
      <c r="F121" s="41"/>
      <c r="G121" s="41"/>
      <c r="H121" s="41"/>
      <c r="I121" s="41"/>
      <c r="J121" s="41"/>
      <c r="K121" s="41"/>
      <c r="L121" s="41"/>
      <c r="M121" s="41"/>
      <c r="N121" s="41"/>
      <c r="O121" s="41"/>
      <c r="P121" s="41"/>
      <c r="Q121" s="41"/>
    </row>
    <row r="122" spans="1:17" ht="28.8" x14ac:dyDescent="0.3">
      <c r="A122" s="64" t="s">
        <v>268</v>
      </c>
      <c r="B122" s="213" t="s">
        <v>245</v>
      </c>
      <c r="C122" s="213"/>
      <c r="D122" s="64" t="s">
        <v>193</v>
      </c>
      <c r="E122" s="64" t="s">
        <v>269</v>
      </c>
      <c r="F122" s="64" t="s">
        <v>270</v>
      </c>
      <c r="G122" s="65" t="s">
        <v>248</v>
      </c>
      <c r="H122" s="214" t="s">
        <v>249</v>
      </c>
      <c r="I122" s="214"/>
      <c r="J122" s="214"/>
      <c r="K122" s="215" t="s">
        <v>173</v>
      </c>
      <c r="L122" s="215"/>
      <c r="M122" s="215"/>
      <c r="N122" s="215" t="s">
        <v>250</v>
      </c>
      <c r="O122" s="215"/>
      <c r="P122" s="215"/>
      <c r="Q122" s="41"/>
    </row>
    <row r="123" spans="1:17" ht="41.4" customHeight="1" x14ac:dyDescent="0.3">
      <c r="A123" s="64" t="s">
        <v>271</v>
      </c>
      <c r="B123" s="252" t="s">
        <v>272</v>
      </c>
      <c r="C123" s="252"/>
      <c r="D123" s="66" t="s">
        <v>273</v>
      </c>
      <c r="E123" s="66" t="s">
        <v>274</v>
      </c>
      <c r="F123" s="66" t="s">
        <v>275</v>
      </c>
      <c r="G123" s="66">
        <v>2016</v>
      </c>
      <c r="H123" s="253" t="s">
        <v>276</v>
      </c>
      <c r="I123" s="253"/>
      <c r="J123" s="253"/>
      <c r="K123" s="253" t="s">
        <v>277</v>
      </c>
      <c r="L123" s="253"/>
      <c r="M123" s="253"/>
      <c r="N123" s="253" t="s">
        <v>278</v>
      </c>
      <c r="O123" s="253"/>
      <c r="P123" s="253"/>
      <c r="Q123" s="41"/>
    </row>
    <row r="124" spans="1:17" ht="45" customHeight="1" x14ac:dyDescent="0.3">
      <c r="A124" s="64" t="s">
        <v>279</v>
      </c>
      <c r="B124" s="252" t="s">
        <v>280</v>
      </c>
      <c r="C124" s="252"/>
      <c r="D124" s="66" t="s">
        <v>281</v>
      </c>
      <c r="E124" s="66" t="s">
        <v>282</v>
      </c>
      <c r="F124" s="66"/>
      <c r="G124" s="66">
        <v>2010</v>
      </c>
      <c r="H124" s="253" t="s">
        <v>283</v>
      </c>
      <c r="I124" s="253"/>
      <c r="J124" s="253"/>
      <c r="K124" s="253" t="s">
        <v>284</v>
      </c>
      <c r="L124" s="253"/>
      <c r="M124" s="253"/>
      <c r="N124" s="253"/>
      <c r="O124" s="253"/>
      <c r="P124" s="253"/>
      <c r="Q124" s="41"/>
    </row>
    <row r="125" spans="1:17" x14ac:dyDescent="0.3">
      <c r="H125" s="211"/>
      <c r="I125" s="211"/>
      <c r="J125" s="211"/>
      <c r="K125" s="211"/>
      <c r="L125" s="211"/>
      <c r="M125" s="211"/>
      <c r="N125" s="211"/>
      <c r="O125" s="211"/>
      <c r="P125" s="211"/>
    </row>
    <row r="126" spans="1:17" s="1" customFormat="1" ht="28.8" x14ac:dyDescent="0.3">
      <c r="A126" s="60" t="s">
        <v>285</v>
      </c>
      <c r="B126" s="60" t="s">
        <v>245</v>
      </c>
      <c r="C126" s="60" t="s">
        <v>69</v>
      </c>
      <c r="D126" s="60" t="s">
        <v>193</v>
      </c>
      <c r="E126" s="60" t="s">
        <v>269</v>
      </c>
      <c r="F126" s="60" t="s">
        <v>286</v>
      </c>
      <c r="G126" s="60" t="s">
        <v>248</v>
      </c>
      <c r="H126" s="217" t="s">
        <v>249</v>
      </c>
      <c r="I126" s="217"/>
      <c r="J126" s="217"/>
      <c r="K126" s="216" t="s">
        <v>173</v>
      </c>
      <c r="L126" s="216"/>
      <c r="M126" s="216"/>
      <c r="N126" s="216" t="s">
        <v>250</v>
      </c>
      <c r="O126" s="216"/>
      <c r="P126" s="216"/>
      <c r="Q126" s="61"/>
    </row>
    <row r="127" spans="1:17" ht="42.6" customHeight="1" x14ac:dyDescent="0.3">
      <c r="A127" s="85" t="s">
        <v>287</v>
      </c>
      <c r="B127" s="63" t="s">
        <v>288</v>
      </c>
      <c r="C127" s="62" t="s">
        <v>289</v>
      </c>
      <c r="D127" s="62" t="s">
        <v>290</v>
      </c>
      <c r="E127" s="62" t="s">
        <v>291</v>
      </c>
      <c r="F127" s="62" t="s">
        <v>292</v>
      </c>
      <c r="G127" s="62" t="s">
        <v>256</v>
      </c>
      <c r="H127" s="251" t="s">
        <v>293</v>
      </c>
      <c r="I127" s="251"/>
      <c r="J127" s="251"/>
      <c r="K127" s="251" t="s">
        <v>294</v>
      </c>
      <c r="L127" s="251"/>
      <c r="M127" s="251"/>
      <c r="N127" s="251"/>
      <c r="O127" s="251"/>
      <c r="P127" s="251"/>
      <c r="Q127" s="41"/>
    </row>
    <row r="128" spans="1:17" ht="33" customHeight="1" x14ac:dyDescent="0.3">
      <c r="A128" s="85" t="s">
        <v>295</v>
      </c>
      <c r="B128" s="171"/>
      <c r="C128" s="62"/>
      <c r="D128" s="62"/>
      <c r="E128" s="62"/>
      <c r="F128" s="62"/>
      <c r="G128" s="62"/>
      <c r="H128" s="251"/>
      <c r="I128" s="251"/>
      <c r="J128" s="251"/>
      <c r="K128" s="251"/>
      <c r="L128" s="251"/>
      <c r="M128" s="251"/>
      <c r="N128" s="251"/>
      <c r="O128" s="251"/>
      <c r="P128" s="251"/>
      <c r="Q128" s="41"/>
    </row>
    <row r="129" spans="1:17" ht="34.950000000000003" customHeight="1" x14ac:dyDescent="0.3">
      <c r="A129" s="85" t="s">
        <v>296</v>
      </c>
      <c r="B129" s="171"/>
      <c r="C129" s="62"/>
      <c r="D129" s="62"/>
      <c r="E129" s="62"/>
      <c r="F129" s="62"/>
      <c r="G129" s="62"/>
      <c r="H129" s="251"/>
      <c r="I129" s="251"/>
      <c r="J129" s="251"/>
      <c r="K129" s="251"/>
      <c r="L129" s="251"/>
      <c r="M129" s="251"/>
      <c r="N129" s="251"/>
      <c r="O129" s="251"/>
      <c r="P129" s="251"/>
      <c r="Q129" s="41"/>
    </row>
    <row r="130" spans="1:17" ht="34.950000000000003" customHeight="1" x14ac:dyDescent="0.3">
      <c r="A130" s="85" t="s">
        <v>297</v>
      </c>
      <c r="B130" s="171"/>
      <c r="C130" s="62"/>
      <c r="D130" s="62"/>
      <c r="E130" s="62"/>
      <c r="F130" s="62"/>
      <c r="G130" s="62"/>
      <c r="H130" s="251"/>
      <c r="I130" s="251"/>
      <c r="J130" s="251"/>
      <c r="K130" s="251"/>
      <c r="L130" s="251"/>
      <c r="M130" s="251"/>
      <c r="N130" s="251"/>
      <c r="O130" s="251"/>
      <c r="P130" s="251"/>
      <c r="Q130" s="41"/>
    </row>
    <row r="131" spans="1:17" ht="34.950000000000003" customHeight="1" x14ac:dyDescent="0.3">
      <c r="A131" s="85" t="s">
        <v>298</v>
      </c>
      <c r="B131" s="171"/>
      <c r="C131" s="62"/>
      <c r="D131" s="62"/>
      <c r="E131" s="62"/>
      <c r="F131" s="62"/>
      <c r="G131" s="62"/>
      <c r="H131" s="251"/>
      <c r="I131" s="251"/>
      <c r="J131" s="251"/>
      <c r="K131" s="251"/>
      <c r="L131" s="251"/>
      <c r="M131" s="251"/>
      <c r="N131" s="251"/>
      <c r="O131" s="251"/>
      <c r="P131" s="251"/>
      <c r="Q131" s="41"/>
    </row>
    <row r="132" spans="1:17" ht="34.950000000000003" customHeight="1" x14ac:dyDescent="0.3">
      <c r="A132" s="85" t="s">
        <v>299</v>
      </c>
      <c r="B132" s="171"/>
      <c r="C132" s="62"/>
      <c r="D132" s="62"/>
      <c r="E132" s="62"/>
      <c r="F132" s="62"/>
      <c r="G132" s="62"/>
      <c r="H132" s="251"/>
      <c r="I132" s="251"/>
      <c r="J132" s="251"/>
      <c r="K132" s="251"/>
      <c r="L132" s="251"/>
      <c r="M132" s="251"/>
      <c r="N132" s="251"/>
      <c r="O132" s="251"/>
      <c r="P132" s="251"/>
      <c r="Q132" s="41"/>
    </row>
    <row r="133" spans="1:17" ht="66" customHeight="1" x14ac:dyDescent="0.3">
      <c r="A133" s="86" t="s">
        <v>242</v>
      </c>
      <c r="B133" s="171"/>
      <c r="C133" s="62"/>
      <c r="D133" s="62"/>
      <c r="E133" s="62"/>
      <c r="F133" s="62"/>
      <c r="G133" s="62"/>
      <c r="H133" s="251"/>
      <c r="I133" s="251"/>
      <c r="J133" s="251"/>
      <c r="K133" s="251"/>
      <c r="L133" s="251"/>
      <c r="M133" s="251"/>
      <c r="N133" s="251"/>
      <c r="O133" s="251"/>
      <c r="P133" s="251"/>
      <c r="Q133" s="41"/>
    </row>
  </sheetData>
  <mergeCells count="192">
    <mergeCell ref="E39:F39"/>
    <mergeCell ref="E42:F42"/>
    <mergeCell ref="E43:F43"/>
    <mergeCell ref="L58:N58"/>
    <mergeCell ref="O58:Q58"/>
    <mergeCell ref="R58:T58"/>
    <mergeCell ref="B3:E3"/>
    <mergeCell ref="D6:E6"/>
    <mergeCell ref="D7:E7"/>
    <mergeCell ref="B13:E13"/>
    <mergeCell ref="A15:B15"/>
    <mergeCell ref="E38:F38"/>
    <mergeCell ref="L61:N61"/>
    <mergeCell ref="O61:Q61"/>
    <mergeCell ref="R61:T61"/>
    <mergeCell ref="L62:N62"/>
    <mergeCell ref="O62:Q62"/>
    <mergeCell ref="R62:T62"/>
    <mergeCell ref="L59:N59"/>
    <mergeCell ref="O59:Q59"/>
    <mergeCell ref="R59:T59"/>
    <mergeCell ref="L60:N60"/>
    <mergeCell ref="O60:Q60"/>
    <mergeCell ref="R60:T60"/>
    <mergeCell ref="G67:I67"/>
    <mergeCell ref="J67:L67"/>
    <mergeCell ref="M67:O67"/>
    <mergeCell ref="G68:I68"/>
    <mergeCell ref="J68:L68"/>
    <mergeCell ref="M68:O68"/>
    <mergeCell ref="L63:N63"/>
    <mergeCell ref="O63:Q63"/>
    <mergeCell ref="R63:T63"/>
    <mergeCell ref="G66:I66"/>
    <mergeCell ref="J66:L66"/>
    <mergeCell ref="M66:O66"/>
    <mergeCell ref="G71:I71"/>
    <mergeCell ref="J71:L71"/>
    <mergeCell ref="M71:O71"/>
    <mergeCell ref="G74:I74"/>
    <mergeCell ref="J74:L74"/>
    <mergeCell ref="M74:O74"/>
    <mergeCell ref="G69:I69"/>
    <mergeCell ref="J69:L69"/>
    <mergeCell ref="M69:O69"/>
    <mergeCell ref="G70:I70"/>
    <mergeCell ref="J70:L70"/>
    <mergeCell ref="M70:O70"/>
    <mergeCell ref="G77:I77"/>
    <mergeCell ref="J77:L77"/>
    <mergeCell ref="M77:O77"/>
    <mergeCell ref="G78:I78"/>
    <mergeCell ref="J78:L78"/>
    <mergeCell ref="M78:O78"/>
    <mergeCell ref="G75:I75"/>
    <mergeCell ref="J75:L75"/>
    <mergeCell ref="M75:O75"/>
    <mergeCell ref="G76:I76"/>
    <mergeCell ref="J76:L76"/>
    <mergeCell ref="M76:O76"/>
    <mergeCell ref="G83:I83"/>
    <mergeCell ref="J83:L83"/>
    <mergeCell ref="M83:O83"/>
    <mergeCell ref="G84:I84"/>
    <mergeCell ref="J84:L84"/>
    <mergeCell ref="M84:O84"/>
    <mergeCell ref="G79:I79"/>
    <mergeCell ref="J79:L79"/>
    <mergeCell ref="M79:O79"/>
    <mergeCell ref="G82:I82"/>
    <mergeCell ref="J82:L82"/>
    <mergeCell ref="M82:O82"/>
    <mergeCell ref="G87:I87"/>
    <mergeCell ref="J87:L87"/>
    <mergeCell ref="M87:O87"/>
    <mergeCell ref="G90:I90"/>
    <mergeCell ref="J90:L90"/>
    <mergeCell ref="M90:O90"/>
    <mergeCell ref="G85:I85"/>
    <mergeCell ref="J85:L85"/>
    <mergeCell ref="M85:O85"/>
    <mergeCell ref="G86:I86"/>
    <mergeCell ref="J86:L86"/>
    <mergeCell ref="M86:O86"/>
    <mergeCell ref="G93:I93"/>
    <mergeCell ref="J93:L93"/>
    <mergeCell ref="M93:O93"/>
    <mergeCell ref="G94:I94"/>
    <mergeCell ref="J94:L94"/>
    <mergeCell ref="M94:O94"/>
    <mergeCell ref="G91:I91"/>
    <mergeCell ref="J91:L91"/>
    <mergeCell ref="M91:O91"/>
    <mergeCell ref="G92:I92"/>
    <mergeCell ref="J92:L92"/>
    <mergeCell ref="M92:O92"/>
    <mergeCell ref="G97:I97"/>
    <mergeCell ref="J97:L97"/>
    <mergeCell ref="M97:O97"/>
    <mergeCell ref="G100:I100"/>
    <mergeCell ref="J100:L100"/>
    <mergeCell ref="M100:O100"/>
    <mergeCell ref="G95:I95"/>
    <mergeCell ref="J95:L95"/>
    <mergeCell ref="M95:O95"/>
    <mergeCell ref="G96:I96"/>
    <mergeCell ref="J96:L96"/>
    <mergeCell ref="M96:O96"/>
    <mergeCell ref="G103:I103"/>
    <mergeCell ref="J103:L103"/>
    <mergeCell ref="M103:O103"/>
    <mergeCell ref="G106:I106"/>
    <mergeCell ref="J106:L106"/>
    <mergeCell ref="M106:O106"/>
    <mergeCell ref="G101:I101"/>
    <mergeCell ref="J101:L101"/>
    <mergeCell ref="M101:O101"/>
    <mergeCell ref="G102:I102"/>
    <mergeCell ref="J102:L102"/>
    <mergeCell ref="M102:O102"/>
    <mergeCell ref="G109:I109"/>
    <mergeCell ref="J109:L109"/>
    <mergeCell ref="M109:O109"/>
    <mergeCell ref="G110:I110"/>
    <mergeCell ref="J110:L110"/>
    <mergeCell ref="M110:O110"/>
    <mergeCell ref="G107:I107"/>
    <mergeCell ref="J107:L107"/>
    <mergeCell ref="M107:O107"/>
    <mergeCell ref="G108:I108"/>
    <mergeCell ref="J108:L108"/>
    <mergeCell ref="M108:O108"/>
    <mergeCell ref="G113:I113"/>
    <mergeCell ref="J113:L113"/>
    <mergeCell ref="M113:O113"/>
    <mergeCell ref="H117:J117"/>
    <mergeCell ref="K117:M117"/>
    <mergeCell ref="N117:P117"/>
    <mergeCell ref="G111:I111"/>
    <mergeCell ref="J111:L111"/>
    <mergeCell ref="M111:O111"/>
    <mergeCell ref="G112:I112"/>
    <mergeCell ref="J112:L112"/>
    <mergeCell ref="M112:O112"/>
    <mergeCell ref="H120:J120"/>
    <mergeCell ref="K120:M120"/>
    <mergeCell ref="N120:P120"/>
    <mergeCell ref="B122:C122"/>
    <mergeCell ref="H122:J122"/>
    <mergeCell ref="K122:M122"/>
    <mergeCell ref="N122:P122"/>
    <mergeCell ref="H118:J118"/>
    <mergeCell ref="K118:M118"/>
    <mergeCell ref="N118:P118"/>
    <mergeCell ref="H119:J119"/>
    <mergeCell ref="K119:M119"/>
    <mergeCell ref="N119:P119"/>
    <mergeCell ref="H125:J125"/>
    <mergeCell ref="K125:M125"/>
    <mergeCell ref="N125:P125"/>
    <mergeCell ref="H126:J126"/>
    <mergeCell ref="K126:M126"/>
    <mergeCell ref="N126:P126"/>
    <mergeCell ref="B123:C123"/>
    <mergeCell ref="H123:J123"/>
    <mergeCell ref="K123:M123"/>
    <mergeCell ref="N123:P123"/>
    <mergeCell ref="B124:C124"/>
    <mergeCell ref="H124:J124"/>
    <mergeCell ref="K124:M124"/>
    <mergeCell ref="N124:P124"/>
    <mergeCell ref="H129:J129"/>
    <mergeCell ref="K129:M129"/>
    <mergeCell ref="N129:P129"/>
    <mergeCell ref="H130:J130"/>
    <mergeCell ref="K130:M130"/>
    <mergeCell ref="N130:P130"/>
    <mergeCell ref="H127:J127"/>
    <mergeCell ref="K127:M127"/>
    <mergeCell ref="N127:P127"/>
    <mergeCell ref="H128:J128"/>
    <mergeCell ref="K128:M128"/>
    <mergeCell ref="N128:P128"/>
    <mergeCell ref="H133:J133"/>
    <mergeCell ref="K133:M133"/>
    <mergeCell ref="N133:P133"/>
    <mergeCell ref="H131:J131"/>
    <mergeCell ref="K131:M131"/>
    <mergeCell ref="N131:P131"/>
    <mergeCell ref="H132:J132"/>
    <mergeCell ref="K132:M132"/>
    <mergeCell ref="N132:P132"/>
  </mergeCells>
  <conditionalFormatting sqref="D32:D36">
    <cfRule type="colorScale" priority="1">
      <colorScale>
        <cfvo type="min"/>
        <cfvo type="num" val="0"/>
        <cfvo type="max"/>
        <color rgb="FF63BE7B"/>
        <color rgb="FFFCFCFF"/>
        <color rgb="FFF8696B"/>
      </colorScale>
    </cfRule>
  </conditionalFormatting>
  <conditionalFormatting sqref="E42:F42">
    <cfRule type="colorScale" priority="4">
      <colorScale>
        <cfvo type="min"/>
        <cfvo type="percentile" val="50"/>
        <cfvo type="max"/>
        <color rgb="FF63BE7B"/>
        <color rgb="FFFCFCFF"/>
        <color rgb="FFF8696B"/>
      </colorScale>
    </cfRule>
  </conditionalFormatting>
  <conditionalFormatting sqref="E39:F39">
    <cfRule type="colorScale" priority="3">
      <colorScale>
        <cfvo type="min"/>
        <cfvo type="percentile" val="50"/>
        <cfvo type="max"/>
        <color rgb="FFF8696B"/>
        <color rgb="FFFCFCFF"/>
        <color rgb="FF63BE7B"/>
      </colorScale>
    </cfRule>
  </conditionalFormatting>
  <conditionalFormatting sqref="D25:D29">
    <cfRule type="colorScale" priority="2">
      <colorScale>
        <cfvo type="min"/>
        <cfvo type="num" val="0"/>
        <cfvo type="max"/>
        <color rgb="FF63BE7B"/>
        <color rgb="FFFCFCFF"/>
        <color rgb="FFF8696B"/>
      </colorScale>
    </cfRule>
  </conditionalFormatting>
  <hyperlinks>
    <hyperlink ref="D7" r:id="rId1" xr:uid="{D3D21CB2-84AB-4988-86B7-362DF5E71F7E}"/>
  </hyperlinks>
  <pageMargins left="0.7" right="0.7" top="0.78740157499999996" bottom="0.78740157499999996" header="0.3" footer="0.3"/>
  <pageSetup paperSize="9" orientation="portrait" horizontalDpi="0"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E7B3D4AAA5FFE41B7417A240B48EC1B" ma:contentTypeVersion="18" ma:contentTypeDescription="Ein neues Dokument erstellen." ma:contentTypeScope="" ma:versionID="9a6cc5e52ca27ab7cb60617236fa5fdd">
  <xsd:schema xmlns:xsd="http://www.w3.org/2001/XMLSchema" xmlns:xs="http://www.w3.org/2001/XMLSchema" xmlns:p="http://schemas.microsoft.com/office/2006/metadata/properties" xmlns:ns2="d90123df-0799-4970-8277-de40bc8ef575" xmlns:ns3="facdf916-e7e0-4d67-93e2-f8a85aeeb34a" targetNamespace="http://schemas.microsoft.com/office/2006/metadata/properties" ma:root="true" ma:fieldsID="fa7aa25af53b15d207ecf1aaad135145" ns2:_="" ns3:_="">
    <xsd:import namespace="d90123df-0799-4970-8277-de40bc8ef575"/>
    <xsd:import namespace="facdf916-e7e0-4d67-93e2-f8a85aeeb3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123df-0799-4970-8277-de40bc8ef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af7553b0-f9c8-4f98-b2ff-dd9f9764d4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cdf916-e7e0-4d67-93e2-f8a85aeeb34a"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b79cc745-0cee-483c-912c-051eee2a6364}" ma:internalName="TaxCatchAll" ma:showField="CatchAllData" ma:web="facdf916-e7e0-4d67-93e2-f8a85aeeb3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4226BF-A185-4CBB-B4A3-B0C0AEDAA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123df-0799-4970-8277-de40bc8ef575"/>
    <ds:schemaRef ds:uri="facdf916-e7e0-4d67-93e2-f8a85aeeb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E62756-B8C5-443B-A1F1-46A4C5603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Info Kurzanleitung</vt:lpstr>
      <vt:lpstr>Daten-Infomationen </vt:lpstr>
      <vt:lpstr>Übersicht Gebäude</vt:lpstr>
      <vt:lpstr>Geb.Vorlage</vt:lpstr>
      <vt:lpstr>Beispiel</vt:lpstr>
      <vt:lpstr>Beispiel2</vt:lpstr>
      <vt:lpstr>Beispiel3</vt:lpstr>
    </vt:vector>
  </TitlesOfParts>
  <Manager/>
  <Company>Institut Wohnen und Umwelt Darmstadt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Gebäudesteckbriefe und Energiecontrolling</dc:title>
  <dc:subject/>
  <dc:creator>Stefan Swiderek</dc:creator>
  <cp:keywords>Energiecontrolling; Gebäudesteckbriefe; Kommunen; kleine Kommunen; Gemeinden; Prioritätenlisten; Energieverbrauch, IWU Darmstadt; Institut Wohnen und Umwelt; Governance der Gebäudemodenisierung; Hessen</cp:keywords>
  <dc:description/>
  <cp:lastModifiedBy>Stefan Swiderek</cp:lastModifiedBy>
  <cp:revision/>
  <dcterms:created xsi:type="dcterms:W3CDTF">2024-02-27T10:58:28Z</dcterms:created>
  <dcterms:modified xsi:type="dcterms:W3CDTF">2024-11-20T13:44:41Z</dcterms:modified>
  <cp:category>Energieverbrauchscontrolling</cp:category>
  <cp:contentStatus/>
</cp:coreProperties>
</file>